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расходов'!$J$162</definedName>
  </definedNames>
  <calcPr fullCalcOnLoad="1"/>
</workbook>
</file>

<file path=xl/sharedStrings.xml><?xml version="1.0" encoding="utf-8"?>
<sst xmlns="http://schemas.openxmlformats.org/spreadsheetml/2006/main" count="725" uniqueCount="188">
  <si>
    <t>Приложение 6</t>
  </si>
  <si>
    <t>к решению Жерлыкского Совета депутатов</t>
  </si>
  <si>
    <t xml:space="preserve">Ведомственная структура расходов бюджета сельсовета на 2020 год </t>
  </si>
  <si>
    <t>и плановый период 2021-2022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</si>
  <si>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</si>
  <si>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</si>
  <si>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</si>
  <si>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</si>
  <si>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 подраздел</t>
  </si>
  <si>
    <t>Целевая статья расходов</t>
  </si>
  <si>
    <t>Вид расходов</t>
  </si>
  <si>
    <t>Сумма на 2020 год</t>
  </si>
  <si>
    <t>Сумма на 2021 год</t>
  </si>
  <si>
    <t>Сумма на 2022 год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</si>
  <si>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</si>
  <si>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</si>
  <si>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</si>
  <si>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</si>
  <si>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</si>
  <si>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</si>
  <si>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</si>
  <si>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</si>
  <si>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Жерлыкского сельсовета Минусинского района Красноярского края</t>
  </si>
  <si>
    <t>812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</si>
  <si>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</si>
  <si>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</si>
  <si>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</si>
  <si>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</si>
  <si>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</si>
  <si>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</si>
  <si>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</si>
  <si>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</si>
  <si>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Глава муниципального образования в рамках непрограммных расходов сельсовета</t>
  </si>
  <si>
    <t>1920000200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</si>
  <si>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</si>
  <si>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</si>
  <si>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</si>
  <si>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</si>
  <si>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</si>
  <si>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</si>
  <si>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</si>
  <si>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</si>
  <si>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</si>
  <si>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</si>
  <si>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</si>
  <si>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</si>
  <si>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</si>
  <si>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</si>
  <si>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Резервные фонды</t>
  </si>
  <si>
    <t>0111</t>
  </si>
  <si>
    <t>Резервные фонды в рамках непрограммных расходов сельсовета</t>
  </si>
  <si>
    <t>1930000000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</si>
  <si>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</si>
  <si>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</si>
  <si>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</si>
  <si>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</si>
  <si>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</si>
  <si>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</si>
  <si>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</si>
  <si>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</si>
  <si>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Прочие мероприятия в рамках непрограммных расходов сельсовета</t>
  </si>
  <si>
    <t>1940000000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</si>
  <si>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</si>
  <si>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</si>
  <si>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Уплата налогов, сборов и иных платежей</t>
  </si>
  <si>
    <t>850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</si>
  <si>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</si>
  <si>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</si>
  <si>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</si>
  <si>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</si>
  <si>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</si>
  <si>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</si>
  <si>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</si>
  <si>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</si>
  <si>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</si>
  <si>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</si>
  <si>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</si>
  <si>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</si>
  <si>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1500000000</t>
  </si>
  <si>
    <t>Подпрограмма "Обеспечение первичных мер пожарной безопасности населения"</t>
  </si>
  <si>
    <t>1510000000</t>
  </si>
  <si>
    <r>
      <rPr>
        <sz val="12"/>
        <rFont val="Times New Roman"/>
        <family val="1"/>
      </rPr>
      <t>Мероприятия по предупреждению возникновения и ликвидации пожаров населённых пунктов. Обеспечение первичных мер пожарной безопасности населения,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</si>
  <si>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1510088520</t>
  </si>
  <si>
    <t>Обеспечение пожарной безопасности</t>
  </si>
  <si>
    <t>0310</t>
  </si>
  <si>
    <r>
      <rPr>
        <sz val="12"/>
        <rFont val="Times New Roman"/>
        <family val="1"/>
      </rPr>
      <t>Муниципальная программа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</si>
  <si>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Подпрограмма "Обеспечение первичных мер пожарной безопасности населения".</t>
  </si>
  <si>
    <r>
      <rPr>
        <sz val="12"/>
        <rFont val="Times New Roman"/>
        <family val="1"/>
      </rPr>
      <t>Расходы на обеспечение первичных мер пожарной безопасности в рамках подпрограммы "Обеспечение первичных мер пожарной безопасности населения"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</si>
  <si>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15100S4120</t>
  </si>
  <si>
    <t>НАЦИОНАЛЬНАЯ ЭКОНОМИКА</t>
  </si>
  <si>
    <t>0400</t>
  </si>
  <si>
    <t>Водное хозяйство</t>
  </si>
  <si>
    <t>0406</t>
  </si>
  <si>
    <r>
      <rPr>
        <sz val="12"/>
        <rFont val="Times New Roman"/>
        <family val="1"/>
      </rPr>
      <t>Расходы связанные с эксплуатацией гидротехнических сооружений и обеспечением безопасности гидротехнических сооружений за счет средств бюджета сельсовета. Обеспечение первичных мер пожарной безопасности населения,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</si>
  <si>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1510088560</t>
  </si>
  <si>
    <t>Дорожное хозяйство (дорожные фонды)</t>
  </si>
  <si>
    <t>0409</t>
  </si>
  <si>
    <t>Подпрограмма "Благоустройство и поддержка жилищно-коммунального хозяйства".</t>
  </si>
  <si>
    <t>1520000000</t>
  </si>
  <si>
    <r>
      <rPr>
        <sz val="12"/>
        <rFont val="Times New Roman"/>
        <family val="1"/>
      </rPr>
  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</si>
  <si>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1520088660</t>
  </si>
  <si>
    <r>
      <rPr>
        <sz val="12"/>
        <rFont val="Times New Roman"/>
        <family val="1"/>
      </rPr>
  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</si>
  <si>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15200S5090</t>
  </si>
  <si>
    <t>ЖИЛИЩНО-КОММУНАЛЬНОЕ ХОЗЯЙСТВО</t>
  </si>
  <si>
    <t>0500</t>
  </si>
  <si>
    <t>Коммунальное хозяйство</t>
  </si>
  <si>
    <t>0502</t>
  </si>
  <si>
    <r>
      <rPr>
        <sz val="12"/>
        <rFont val="Times New Roman"/>
        <family val="1"/>
      </rPr>
      <t>Оказание ритуальных услуг.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</si>
  <si>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1520088640</t>
  </si>
  <si>
    <t>Благоустройство</t>
  </si>
  <si>
    <t>0503</t>
  </si>
  <si>
    <r>
      <rPr>
        <sz val="12"/>
        <rFont val="Times New Roman"/>
        <family val="1"/>
      </rPr>
  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Уличное освещение.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</si>
  <si>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1520010490</t>
  </si>
  <si>
    <t>Расходы на выплаты персоналу казенных учреждений</t>
  </si>
  <si>
    <t>110</t>
  </si>
  <si>
    <r>
      <rPr>
        <sz val="12"/>
        <rFont val="Times New Roman"/>
        <family val="1"/>
      </rPr>
      <t>Уличное освещение.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</si>
  <si>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1520088610</t>
  </si>
  <si>
    <r>
      <rPr>
        <sz val="12"/>
        <rFont val="Times New Roman"/>
        <family val="1"/>
      </rPr>
      <t>Прочие мероприятия в области благоустройства.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</si>
  <si>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1520088630</t>
  </si>
  <si>
    <t>КУЛЬТУРА, КИНЕМАТОГРАФИЯ</t>
  </si>
  <si>
    <t>0800</t>
  </si>
  <si>
    <t>Культура</t>
  </si>
  <si>
    <t>0801</t>
  </si>
  <si>
    <t>1530000000</t>
  </si>
  <si>
    <t>1530088830</t>
  </si>
  <si>
    <t>СОЦИАЛЬНАЯ ПОЛИТИКА</t>
  </si>
  <si>
    <t>1000</t>
  </si>
  <si>
    <t>Пенсионное обеспечение</t>
  </si>
  <si>
    <t>1001</t>
  </si>
  <si>
    <t>Подпрограмма "Развитие культуры на территории поселения".</t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</si>
  <si>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</si>
  <si>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</si>
  <si>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</si>
  <si>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</si>
  <si>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</si>
  <si>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</si>
  <si>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</si>
  <si>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</si>
  <si>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</si>
  <si>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1540000000</t>
  </si>
  <si>
    <t>1540086210</t>
  </si>
  <si>
    <t>Межбюджетные трансферты</t>
  </si>
  <si>
    <t>500</t>
  </si>
  <si>
    <t>Иные межбюджетные трансферты</t>
  </si>
  <si>
    <t>540</t>
  </si>
  <si>
    <t>Условно утвержденные расходы</t>
  </si>
  <si>
    <t>ВСЕГО:</t>
  </si>
  <si>
    <r>
  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 Управление муниципальными финансами Жерлыкского сельсовета,муниципальной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</si>
  <si>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15200S5080</t>
  </si>
  <si>
    <t>Субсидия на содержание автомобильных дорог общего пользования местного значения заа счет средств дорожного движения фонда Красноярского края</t>
  </si>
  <si>
    <r>
      <t>Развитие культурно-досуговой и творческой деятельности. Развитие культуры в сельских поселениях Жерлыкского сельсовета,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</si>
  <si>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r>
      <t>Доплата к муниципальным пенсиям. Развитие культуры в сельских поселениях Жерлыкского сельсовета,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</si>
  <si>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Подпрограмма "Управление муниципальными финансами  сельсовета"</t>
  </si>
  <si>
    <t>152R310601</t>
  </si>
  <si>
    <t>Расходы на реализацию мероприсятий по поддержке местных инициатив.Благоустройство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</si>
  <si>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15200S6410</t>
  </si>
  <si>
    <t>15202S6410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</si>
  <si>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хозяйства, муниципальной программы "Социально-экономическое развитие сельсовета"</t>
  </si>
  <si>
    <t>15203S6410</t>
  </si>
  <si>
    <t>1940000400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</si>
  <si>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</t>
  </si>
  <si>
    <t>1930000300</t>
  </si>
  <si>
    <t>Расходы за счет средств резервного фонда администрации Минусинского района в рамках непрограммных расходов сельсовета</t>
  </si>
  <si>
    <t>171R374270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</si>
  <si>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движения. Муниципальная 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</si>
  <si>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</t>
  </si>
  <si>
    <t>0107</t>
  </si>
  <si>
    <t>1950000000</t>
  </si>
  <si>
    <t>Обеспечение проведения выборов и референдумов в рамках непрограммных расходов сельсовета</t>
  </si>
  <si>
    <t xml:space="preserve"> 1950000500</t>
  </si>
  <si>
    <t>Специальные расходы</t>
  </si>
  <si>
    <t>880</t>
  </si>
  <si>
    <t>Управление муниципальными финансами сельсовета</t>
  </si>
  <si>
    <t>0412</t>
  </si>
  <si>
    <t>Выполнение кадастровых работ по образованию земельных участков из земель государственной (муниципальной) собственности</t>
  </si>
  <si>
    <t>1540088910</t>
  </si>
  <si>
    <t xml:space="preserve">Обеспечение проведения выборов и референдумов </t>
  </si>
  <si>
    <t>1520088650</t>
  </si>
  <si>
    <r>
      <t>Муниципальная программа «Социально-экономическое развитие Жерлыкского сельсовета Минусинского района</t>
    </r>
    <r>
      <rPr>
        <sz val="12"/>
        <rFont val="Arial"/>
        <family val="1"/>
      </rPr>
      <t>»</t>
    </r>
  </si>
  <si>
    <t>Содержание мест захоронения.Благоустройство и поддержка жилищно-коммунального хозяйства, муниципальной программы "Социально-экономическое развитие Жерлыкского сельсовета Минусинского района"</t>
  </si>
  <si>
    <t>Расходы на реализацию мероприятий по поддержке местных инициатив за счет поступлений от юридических лиц Благоустройство и поддержка жилищно-коммунального хозяйства, муниципальной программы "Социально-экономическое развитие Жерлыкского сельсовета Минусинского района "</t>
  </si>
  <si>
    <t>Подпрограмма "Развитие культуры в сельских поселениях Жерлыкского сельсовета Минусинского района"</t>
  </si>
  <si>
    <t>Расходы за счет иных МБТ за содействие развитию налогового потенциала. Поддержка и развитие социальной сферы,муниципальной программы "Социально-экономическое развитие Жерлыкского сельсовета Минусинского района "</t>
  </si>
  <si>
    <t>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</si>
  <si>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Подпрограмма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</si>
  <si>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1700000000</t>
  </si>
  <si>
    <t>1710000000</t>
  </si>
  <si>
    <t>от 22.12.2020 №13-рс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</si>
</sst>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</numFmts>
  <fonts count="2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2"/>
      <name val="Arial"/>
      <family val="1"/>
    </font>
    <font>
      <sz val="12"/>
      <color indexed="8"/>
      <name val="Times New Roman"/>
      <family val="1"/>
    </font>
    <font>
      <sz val="12"/>
      <color indexed="8"/>
      <name val="Arial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"/>
      <color indexed="12"/>
      <name val="Arial"/>
      <family val="0"/>
    </font>
    <font>
      <u val="single"/>
      <sz val="8.2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 applyProtection="1">
      <alignment/>
      <protection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24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4" fontId="1" fillId="0" borderId="11" xfId="0" applyNumberFormat="1" applyFont="1" applyBorder="1" applyAlignment="1" applyProtection="1">
      <alignment horizontal="right" vertical="top" wrapText="1"/>
      <protection/>
    </xf>
    <xf numFmtId="172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1" xfId="54" applyNumberFormat="1" applyFont="1" applyFill="1" applyBorder="1" applyAlignment="1" applyProtection="1">
      <alignment horizontal="left" vertical="top" wrapText="1"/>
      <protection/>
    </xf>
    <xf numFmtId="49" fontId="1" fillId="0" borderId="11" xfId="54" applyNumberFormat="1" applyFont="1" applyFill="1" applyBorder="1" applyAlignment="1" applyProtection="1">
      <alignment horizontal="center" vertical="top" wrapText="1"/>
      <protection/>
    </xf>
    <xf numFmtId="4" fontId="1" fillId="0" borderId="11" xfId="54" applyNumberFormat="1" applyFont="1" applyFill="1" applyBorder="1" applyAlignment="1" applyProtection="1">
      <alignment horizontal="right" vertical="top" wrapText="1"/>
      <protection/>
    </xf>
    <xf numFmtId="0" fontId="4" fillId="0" borderId="0" xfId="54" applyFont="1">
      <alignment/>
      <protection/>
    </xf>
    <xf numFmtId="49" fontId="1" fillId="0" borderId="11" xfId="0" applyNumberFormat="1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 wrapText="1"/>
      <protection/>
    </xf>
    <xf numFmtId="0" fontId="1" fillId="0" borderId="11" xfId="0" applyNumberFormat="1" applyFont="1" applyBorder="1" applyAlignment="1" applyProtection="1">
      <alignment horizontal="left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4" fontId="1" fillId="25" borderId="11" xfId="0" applyNumberFormat="1" applyFont="1" applyFill="1" applyBorder="1" applyAlignment="1" applyProtection="1">
      <alignment horizontal="right" vertical="top" wrapText="1"/>
      <protection/>
    </xf>
    <xf numFmtId="0" fontId="7" fillId="0" borderId="12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 vertical="top" wrapText="1"/>
      <protection/>
    </xf>
    <xf numFmtId="4" fontId="7" fillId="0" borderId="13" xfId="0" applyNumberFormat="1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49" fontId="7" fillId="0" borderId="12" xfId="0" applyNumberFormat="1" applyFont="1" applyFill="1" applyBorder="1" applyAlignment="1" applyProtection="1">
      <alignment horizontal="center" vertical="top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4" fontId="7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3" xfId="0" applyFont="1" applyBorder="1" applyAlignment="1">
      <alignment horizontal="center" vertical="top"/>
    </xf>
    <xf numFmtId="177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 horizontal="right" vertical="top" wrapText="1"/>
      <protection/>
    </xf>
    <xf numFmtId="4" fontId="1" fillId="0" borderId="14" xfId="0" applyNumberFormat="1" applyFont="1" applyBorder="1" applyAlignment="1" applyProtection="1">
      <alignment horizontal="right" vertical="top" wrapText="1"/>
      <protection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Border="1" applyAlignment="1" applyProtection="1">
      <alignment horizontal="center" vertical="top" wrapText="1"/>
      <protection/>
    </xf>
    <xf numFmtId="49" fontId="1" fillId="0" borderId="17" xfId="0" applyNumberFormat="1" applyFont="1" applyBorder="1" applyAlignment="1" applyProtection="1">
      <alignment horizontal="left" vertical="top" wrapText="1"/>
      <protection/>
    </xf>
    <xf numFmtId="49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>
      <alignment horizontal="center" vertical="top"/>
    </xf>
    <xf numFmtId="4" fontId="1" fillId="0" borderId="17" xfId="0" applyNumberFormat="1" applyFont="1" applyFill="1" applyBorder="1" applyAlignment="1" applyProtection="1">
      <alignment horizontal="right" vertical="top" wrapText="1"/>
      <protection/>
    </xf>
    <xf numFmtId="4" fontId="1" fillId="0" borderId="17" xfId="0" applyNumberFormat="1" applyFont="1" applyBorder="1" applyAlignment="1" applyProtection="1">
      <alignment horizontal="right"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2" fontId="1" fillId="0" borderId="13" xfId="0" applyNumberFormat="1" applyFont="1" applyFill="1" applyBorder="1" applyAlignment="1">
      <alignment horizontal="justify" vertical="center" wrapText="1"/>
    </xf>
    <xf numFmtId="49" fontId="1" fillId="0" borderId="13" xfId="53" applyNumberFormat="1" applyFont="1" applyFill="1" applyBorder="1" applyAlignment="1">
      <alignment horizontal="center" vertical="center" wrapText="1"/>
      <protection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10" fontId="1" fillId="0" borderId="12" xfId="0" applyNumberFormat="1" applyFont="1" applyFill="1" applyBorder="1" applyAlignment="1" applyProtection="1">
      <alignment horizontal="left" vertical="top" wrapText="1"/>
      <protection/>
    </xf>
    <xf numFmtId="49" fontId="1" fillId="0" borderId="13" xfId="0" applyNumberFormat="1" applyFont="1" applyFill="1" applyBorder="1" applyAlignment="1" applyProtection="1">
      <alignment horizontal="left" vertical="top" wrapText="1"/>
      <protection/>
    </xf>
    <xf numFmtId="4" fontId="1" fillId="25" borderId="13" xfId="0" applyNumberFormat="1" applyFont="1" applyFill="1" applyBorder="1" applyAlignment="1" applyProtection="1">
      <alignment horizontal="right" vertical="top" wrapText="1"/>
      <protection/>
    </xf>
    <xf numFmtId="4" fontId="1" fillId="0" borderId="0" xfId="0" applyNumberFormat="1" applyFont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49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Роспись расходо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tabSelected="1" zoomScale="82" zoomScaleNormal="82" zoomScalePageLayoutView="0" workbookViewId="0" topLeftCell="A1">
      <selection activeCell="A1" sqref="A1:I176"/>
    </sheetView>
  </sheetViews>
  <sheetFormatPr defaultColWidth="9.140625" defaultRowHeight="12.75" customHeight="1"/>
  <cols>
    <col min="1" max="1" width="9.140625" style="1" customWidth="1"/>
    <col min="2" max="2" width="40.7109375" style="1" customWidth="1"/>
    <col min="3" max="4" width="10.7109375" style="1" customWidth="1"/>
    <col min="5" max="5" width="20.7109375" style="1" customWidth="1"/>
    <col min="6" max="6" width="10.7109375" style="1" customWidth="1"/>
    <col min="7" max="9" width="20.421875" style="1" customWidth="1"/>
    <col min="10" max="10" width="8.8515625" style="1" customWidth="1"/>
    <col min="11" max="16384" width="9.140625" style="1" customWidth="1"/>
  </cols>
  <sheetData>
    <row r="1" spans="2:9" ht="15.75" customHeight="1">
      <c r="B1" s="2"/>
      <c r="C1" s="3"/>
      <c r="D1" s="4"/>
      <c r="E1" s="63"/>
      <c r="F1" s="63"/>
      <c r="G1" s="4" t="s">
        <v>0</v>
      </c>
      <c r="H1" s="4"/>
      <c r="I1" s="4"/>
    </row>
    <row r="2" spans="2:9" ht="15.75" customHeight="1">
      <c r="B2" s="2"/>
      <c r="D2" s="2"/>
      <c r="E2" s="63"/>
      <c r="F2" s="63"/>
      <c r="G2" s="4" t="s">
        <v>1</v>
      </c>
      <c r="H2" s="4"/>
      <c r="I2" s="4"/>
    </row>
    <row r="3" spans="5:9" ht="15.75" customHeight="1">
      <c r="E3" s="63"/>
      <c r="F3" s="63"/>
      <c r="G3" s="4" t="s">
        <v>187</v>
      </c>
      <c r="H3" s="4"/>
      <c r="I3" s="4"/>
    </row>
    <row r="4" ht="15.75" customHeight="1">
      <c r="G4" s="5"/>
    </row>
    <row r="5" spans="1:9" ht="18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</row>
    <row r="6" spans="1:9" ht="15.75" customHeight="1">
      <c r="A6" s="62" t="s">
        <v>3</v>
      </c>
      <c r="B6" s="62"/>
      <c r="C6" s="62"/>
      <c r="D6" s="62"/>
      <c r="E6" s="62"/>
      <c r="F6" s="62"/>
      <c r="G6" s="62"/>
      <c r="H6" s="62"/>
      <c r="I6" s="62"/>
    </row>
    <row r="7" spans="1:9" ht="13.5" customHeight="1">
      <c r="A7" s="6"/>
      <c r="B7" s="63"/>
      <c r="C7" s="63"/>
      <c r="D7" s="4"/>
      <c r="G7" s="5"/>
      <c r="I7" s="1" t="s">
        <v>4</v>
      </c>
    </row>
    <row r="8" spans="1:10" ht="15.75" customHeight="1">
      <c r="A8" s="65" t="s">
        <v>5</v>
      </c>
      <c r="B8" s="61" t="s">
        <v>6</v>
      </c>
      <c r="C8" s="60" t="s">
        <v>7</v>
      </c>
      <c r="D8" s="60" t="s">
        <v>8</v>
      </c>
      <c r="E8" s="60" t="s">
        <v>9</v>
      </c>
      <c r="F8" s="60" t="s">
        <v>10</v>
      </c>
      <c r="G8" s="64" t="s">
        <v>11</v>
      </c>
      <c r="H8" s="60" t="s">
        <v>12</v>
      </c>
      <c r="I8" s="60" t="s">
        <v>13</v>
      </c>
      <c r="J8" s="7"/>
    </row>
    <row r="9" spans="1:10" ht="29.25" customHeight="1">
      <c r="A9" s="65"/>
      <c r="B9" s="61"/>
      <c r="C9" s="61"/>
      <c r="D9" s="61"/>
      <c r="E9" s="61"/>
      <c r="F9" s="61"/>
      <c r="G9" s="64"/>
      <c r="H9" s="60"/>
      <c r="I9" s="60"/>
      <c r="J9" s="7"/>
    </row>
    <row r="10" spans="1:10" ht="15.75" customHeight="1">
      <c r="A10" s="8">
        <v>1</v>
      </c>
      <c r="B10" s="9" t="s">
        <v>14</v>
      </c>
      <c r="C10" s="9" t="s">
        <v>15</v>
      </c>
      <c r="D10" s="9" t="s">
        <v>16</v>
      </c>
      <c r="E10" s="9" t="s">
        <v>17</v>
      </c>
      <c r="F10" s="9" t="s">
        <v>18</v>
      </c>
      <c r="G10" s="10" t="s">
        <v>19</v>
      </c>
      <c r="H10" s="9" t="s">
        <v>20</v>
      </c>
      <c r="I10" s="9" t="s">
        <v>21</v>
      </c>
      <c r="J10" s="7"/>
    </row>
    <row r="11" spans="1:9" ht="47.25">
      <c r="A11" s="11">
        <v>1</v>
      </c>
      <c r="B11" s="12" t="s">
        <v>22</v>
      </c>
      <c r="C11" s="13" t="s">
        <v>23</v>
      </c>
      <c r="D11" s="13"/>
      <c r="E11" s="13"/>
      <c r="F11" s="13"/>
      <c r="G11" s="24">
        <f>SUM(G12+G58+G67+G85+G116+G151+G161+G168)</f>
        <v>8440017.799999999</v>
      </c>
      <c r="H11" s="14">
        <f>SUM(H12+H58+H67+H85+H116+H151+H161+H168+H175)</f>
        <v>6002573</v>
      </c>
      <c r="I11" s="14">
        <f>SUM(I12+I58+I67+I85+I116+I151+I161+I168+I175)</f>
        <v>6025236</v>
      </c>
    </row>
    <row r="12" spans="1:9" ht="31.5">
      <c r="A12" s="11">
        <v>2</v>
      </c>
      <c r="B12" s="12" t="s">
        <v>24</v>
      </c>
      <c r="C12" s="13" t="s">
        <v>23</v>
      </c>
      <c r="D12" s="13" t="s">
        <v>25</v>
      </c>
      <c r="E12" s="13"/>
      <c r="F12" s="13"/>
      <c r="G12" s="14">
        <f>SUM(G13+G19+G35+G44+G30)</f>
        <v>4424799.9399999995</v>
      </c>
      <c r="H12" s="14">
        <f>SUM(H13+H19+H35+H44)</f>
        <v>3556400</v>
      </c>
      <c r="I12" s="14">
        <f>SUM(I13+I19+I35+I44)</f>
        <v>3529463</v>
      </c>
    </row>
    <row r="13" spans="1:9" ht="63">
      <c r="A13" s="11">
        <v>3</v>
      </c>
      <c r="B13" s="12" t="s">
        <v>26</v>
      </c>
      <c r="C13" s="13" t="s">
        <v>23</v>
      </c>
      <c r="D13" s="13" t="s">
        <v>27</v>
      </c>
      <c r="E13" s="13"/>
      <c r="F13" s="13"/>
      <c r="G13" s="14">
        <f aca="true" t="shared" si="0" ref="G13:I17">SUM(G14)</f>
        <v>1033465</v>
      </c>
      <c r="H13" s="14">
        <f t="shared" si="0"/>
        <v>760652</v>
      </c>
      <c r="I13" s="14">
        <f t="shared" si="0"/>
        <v>760652</v>
      </c>
    </row>
    <row r="14" spans="1:9" ht="15.75">
      <c r="A14" s="11">
        <v>4</v>
      </c>
      <c r="B14" s="12" t="s">
        <v>28</v>
      </c>
      <c r="C14" s="13" t="s">
        <v>23</v>
      </c>
      <c r="D14" s="13" t="s">
        <v>27</v>
      </c>
      <c r="E14" s="13" t="s">
        <v>29</v>
      </c>
      <c r="F14" s="13"/>
      <c r="G14" s="14">
        <f t="shared" si="0"/>
        <v>1033465</v>
      </c>
      <c r="H14" s="14">
        <f t="shared" si="0"/>
        <v>760652</v>
      </c>
      <c r="I14" s="14">
        <f t="shared" si="0"/>
        <v>760652</v>
      </c>
    </row>
    <row r="15" spans="1:9" ht="47.25">
      <c r="A15" s="11">
        <v>5</v>
      </c>
      <c r="B15" s="12" t="s">
        <v>30</v>
      </c>
      <c r="C15" s="13" t="s">
        <v>23</v>
      </c>
      <c r="D15" s="13" t="s">
        <v>27</v>
      </c>
      <c r="E15" s="13" t="s">
        <v>31</v>
      </c>
      <c r="F15" s="13"/>
      <c r="G15" s="14">
        <f t="shared" si="0"/>
        <v>1033465</v>
      </c>
      <c r="H15" s="14">
        <f t="shared" si="0"/>
        <v>760652</v>
      </c>
      <c r="I15" s="14">
        <f t="shared" si="0"/>
        <v>760652</v>
      </c>
    </row>
    <row r="16" spans="1:9" ht="47.25">
      <c r="A16" s="11">
        <v>6</v>
      </c>
      <c r="B16" s="12" t="s">
        <v>32</v>
      </c>
      <c r="C16" s="13" t="s">
        <v>23</v>
      </c>
      <c r="D16" s="13" t="s">
        <v>27</v>
      </c>
      <c r="E16" s="13" t="s">
        <v>33</v>
      </c>
      <c r="F16" s="13"/>
      <c r="G16" s="14">
        <f t="shared" si="0"/>
        <v>1033465</v>
      </c>
      <c r="H16" s="14">
        <f t="shared" si="0"/>
        <v>760652</v>
      </c>
      <c r="I16" s="14">
        <f t="shared" si="0"/>
        <v>760652</v>
      </c>
    </row>
    <row r="17" spans="1:9" ht="110.25">
      <c r="A17" s="11">
        <v>7</v>
      </c>
      <c r="B17" s="12" t="s">
        <v>34</v>
      </c>
      <c r="C17" s="13" t="s">
        <v>23</v>
      </c>
      <c r="D17" s="13" t="s">
        <v>27</v>
      </c>
      <c r="E17" s="13" t="s">
        <v>33</v>
      </c>
      <c r="F17" s="13" t="s">
        <v>35</v>
      </c>
      <c r="G17" s="14">
        <f t="shared" si="0"/>
        <v>1033465</v>
      </c>
      <c r="H17" s="14">
        <f t="shared" si="0"/>
        <v>760652</v>
      </c>
      <c r="I17" s="14">
        <f t="shared" si="0"/>
        <v>760652</v>
      </c>
    </row>
    <row r="18" spans="1:9" ht="47.25">
      <c r="A18" s="11">
        <v>8</v>
      </c>
      <c r="B18" s="12" t="s">
        <v>36</v>
      </c>
      <c r="C18" s="13" t="s">
        <v>23</v>
      </c>
      <c r="D18" s="13" t="s">
        <v>27</v>
      </c>
      <c r="E18" s="13" t="s">
        <v>33</v>
      </c>
      <c r="F18" s="13" t="s">
        <v>37</v>
      </c>
      <c r="G18" s="25">
        <f>849400+102704+31017+50344</f>
        <v>1033465</v>
      </c>
      <c r="H18" s="14">
        <v>760652</v>
      </c>
      <c r="I18" s="14">
        <v>760652</v>
      </c>
    </row>
    <row r="19" spans="1:9" ht="94.5">
      <c r="A19" s="11">
        <v>9</v>
      </c>
      <c r="B19" s="12" t="s">
        <v>38</v>
      </c>
      <c r="C19" s="13" t="s">
        <v>23</v>
      </c>
      <c r="D19" s="13" t="s">
        <v>39</v>
      </c>
      <c r="E19" s="13"/>
      <c r="F19" s="13"/>
      <c r="G19" s="14">
        <f aca="true" t="shared" si="1" ref="G19:I20">SUM(G20)</f>
        <v>3277801.94</v>
      </c>
      <c r="H19" s="14">
        <f t="shared" si="1"/>
        <v>2785496</v>
      </c>
      <c r="I19" s="14">
        <f t="shared" si="1"/>
        <v>2758559</v>
      </c>
    </row>
    <row r="20" spans="1:9" ht="15.75">
      <c r="A20" s="11">
        <v>10</v>
      </c>
      <c r="B20" s="12" t="s">
        <v>28</v>
      </c>
      <c r="C20" s="13" t="s">
        <v>23</v>
      </c>
      <c r="D20" s="13" t="s">
        <v>39</v>
      </c>
      <c r="E20" s="13" t="s">
        <v>29</v>
      </c>
      <c r="F20" s="13"/>
      <c r="G20" s="14">
        <f t="shared" si="1"/>
        <v>3277801.94</v>
      </c>
      <c r="H20" s="14">
        <f t="shared" si="1"/>
        <v>2785496</v>
      </c>
      <c r="I20" s="14">
        <f t="shared" si="1"/>
        <v>2758559</v>
      </c>
    </row>
    <row r="21" spans="1:9" ht="47.25">
      <c r="A21" s="11">
        <v>11</v>
      </c>
      <c r="B21" s="12" t="s">
        <v>30</v>
      </c>
      <c r="C21" s="13" t="s">
        <v>23</v>
      </c>
      <c r="D21" s="13" t="s">
        <v>39</v>
      </c>
      <c r="E21" s="13" t="s">
        <v>31</v>
      </c>
      <c r="F21" s="13"/>
      <c r="G21" s="14">
        <f>SUM(G22+G27)</f>
        <v>3277801.94</v>
      </c>
      <c r="H21" s="14">
        <f>SUM(H22+H27)</f>
        <v>2785496</v>
      </c>
      <c r="I21" s="14">
        <f>SUM(I22+I27)</f>
        <v>2758559</v>
      </c>
    </row>
    <row r="22" spans="1:9" ht="63">
      <c r="A22" s="11">
        <v>12</v>
      </c>
      <c r="B22" s="12" t="s">
        <v>40</v>
      </c>
      <c r="C22" s="13" t="s">
        <v>23</v>
      </c>
      <c r="D22" s="13" t="s">
        <v>39</v>
      </c>
      <c r="E22" s="13" t="s">
        <v>41</v>
      </c>
      <c r="F22" s="13"/>
      <c r="G22" s="14">
        <f>SUM(G23+G25)</f>
        <v>3235304.94</v>
      </c>
      <c r="H22" s="14">
        <f>SUM(H23+H25)</f>
        <v>2785496</v>
      </c>
      <c r="I22" s="14">
        <f>SUM(I23+I25)</f>
        <v>2758559</v>
      </c>
    </row>
    <row r="23" spans="1:9" ht="110.25">
      <c r="A23" s="11">
        <v>13</v>
      </c>
      <c r="B23" s="12" t="s">
        <v>34</v>
      </c>
      <c r="C23" s="13" t="s">
        <v>23</v>
      </c>
      <c r="D23" s="13" t="s">
        <v>39</v>
      </c>
      <c r="E23" s="13" t="s">
        <v>41</v>
      </c>
      <c r="F23" s="13" t="s">
        <v>35</v>
      </c>
      <c r="G23" s="14">
        <f>SUM(G24)</f>
        <v>2301743</v>
      </c>
      <c r="H23" s="14">
        <f>SUM(H24)</f>
        <v>2134446</v>
      </c>
      <c r="I23" s="14">
        <f>SUM(I24)</f>
        <v>2134446</v>
      </c>
    </row>
    <row r="24" spans="1:9" ht="47.25">
      <c r="A24" s="11">
        <v>14</v>
      </c>
      <c r="B24" s="12" t="s">
        <v>36</v>
      </c>
      <c r="C24" s="13" t="s">
        <v>23</v>
      </c>
      <c r="D24" s="13" t="s">
        <v>39</v>
      </c>
      <c r="E24" s="13" t="s">
        <v>41</v>
      </c>
      <c r="F24" s="13" t="s">
        <v>37</v>
      </c>
      <c r="G24" s="24">
        <f>2292297+7255+2191</f>
        <v>2301743</v>
      </c>
      <c r="H24" s="14">
        <v>2134446</v>
      </c>
      <c r="I24" s="14">
        <v>2134446</v>
      </c>
    </row>
    <row r="25" spans="1:9" ht="47.25">
      <c r="A25" s="11">
        <v>15</v>
      </c>
      <c r="B25" s="12" t="s">
        <v>42</v>
      </c>
      <c r="C25" s="13" t="s">
        <v>23</v>
      </c>
      <c r="D25" s="13" t="s">
        <v>39</v>
      </c>
      <c r="E25" s="13" t="s">
        <v>41</v>
      </c>
      <c r="F25" s="13" t="s">
        <v>43</v>
      </c>
      <c r="G25" s="14">
        <f>SUM(G26)</f>
        <v>933561.94</v>
      </c>
      <c r="H25" s="14">
        <f>SUM(H26)</f>
        <v>651050</v>
      </c>
      <c r="I25" s="14">
        <f>SUM(I26)</f>
        <v>624113</v>
      </c>
    </row>
    <row r="26" spans="1:9" ht="47.25">
      <c r="A26" s="11">
        <v>16</v>
      </c>
      <c r="B26" s="12" t="s">
        <v>44</v>
      </c>
      <c r="C26" s="13" t="s">
        <v>23</v>
      </c>
      <c r="D26" s="13" t="s">
        <v>39</v>
      </c>
      <c r="E26" s="13" t="s">
        <v>41</v>
      </c>
      <c r="F26" s="13" t="s">
        <v>45</v>
      </c>
      <c r="G26" s="25">
        <f>949279.94+13567-25344+21059-25000</f>
        <v>933561.94</v>
      </c>
      <c r="H26" s="14">
        <f>653012+270-1370-671-201+10</f>
        <v>651050</v>
      </c>
      <c r="I26" s="14">
        <f>626400-1425-761-201+100</f>
        <v>624113</v>
      </c>
    </row>
    <row r="27" spans="1:9" ht="141.75">
      <c r="A27" s="11">
        <v>17</v>
      </c>
      <c r="B27" s="23" t="s">
        <v>46</v>
      </c>
      <c r="C27" s="13" t="s">
        <v>23</v>
      </c>
      <c r="D27" s="13" t="s">
        <v>39</v>
      </c>
      <c r="E27" s="13" t="s">
        <v>47</v>
      </c>
      <c r="F27" s="13"/>
      <c r="G27" s="14">
        <f>SUM(G28)</f>
        <v>42497</v>
      </c>
      <c r="H27" s="14">
        <v>0</v>
      </c>
      <c r="I27" s="14">
        <v>0</v>
      </c>
    </row>
    <row r="28" spans="1:9" ht="110.25">
      <c r="A28" s="11">
        <v>18</v>
      </c>
      <c r="B28" s="12" t="s">
        <v>34</v>
      </c>
      <c r="C28" s="13" t="s">
        <v>23</v>
      </c>
      <c r="D28" s="13" t="s">
        <v>39</v>
      </c>
      <c r="E28" s="13" t="s">
        <v>47</v>
      </c>
      <c r="F28" s="13" t="s">
        <v>35</v>
      </c>
      <c r="G28" s="14">
        <f>SUM(G29)</f>
        <v>42497</v>
      </c>
      <c r="H28" s="14">
        <v>0</v>
      </c>
      <c r="I28" s="14">
        <v>0</v>
      </c>
    </row>
    <row r="29" spans="1:9" ht="47.25">
      <c r="A29" s="11">
        <v>19</v>
      </c>
      <c r="B29" s="12" t="s">
        <v>36</v>
      </c>
      <c r="C29" s="13" t="s">
        <v>23</v>
      </c>
      <c r="D29" s="13" t="s">
        <v>39</v>
      </c>
      <c r="E29" s="13" t="s">
        <v>47</v>
      </c>
      <c r="F29" s="13" t="s">
        <v>37</v>
      </c>
      <c r="G29" s="14">
        <v>42497</v>
      </c>
      <c r="H29" s="14">
        <v>0</v>
      </c>
      <c r="I29" s="14">
        <v>0</v>
      </c>
    </row>
    <row r="30" spans="1:9" ht="31.5">
      <c r="A30" s="11">
        <v>20</v>
      </c>
      <c r="B30" s="49" t="s">
        <v>176</v>
      </c>
      <c r="C30" s="13" t="s">
        <v>23</v>
      </c>
      <c r="D30" s="13" t="s">
        <v>166</v>
      </c>
      <c r="E30" s="13"/>
      <c r="F30" s="13"/>
      <c r="G30" s="14">
        <f>G31</f>
        <v>100000</v>
      </c>
      <c r="H30" s="14">
        <v>0</v>
      </c>
      <c r="I30" s="14">
        <v>0</v>
      </c>
    </row>
    <row r="31" spans="1:9" ht="47.25">
      <c r="A31" s="11">
        <v>21</v>
      </c>
      <c r="B31" s="49" t="s">
        <v>168</v>
      </c>
      <c r="C31" s="13" t="s">
        <v>23</v>
      </c>
      <c r="D31" s="13" t="s">
        <v>166</v>
      </c>
      <c r="E31" s="13" t="s">
        <v>167</v>
      </c>
      <c r="F31" s="13"/>
      <c r="G31" s="14">
        <f>G32</f>
        <v>100000</v>
      </c>
      <c r="H31" s="14">
        <v>0</v>
      </c>
      <c r="I31" s="14">
        <v>0</v>
      </c>
    </row>
    <row r="32" spans="1:9" ht="47.25">
      <c r="A32" s="11">
        <v>22</v>
      </c>
      <c r="B32" s="49" t="s">
        <v>168</v>
      </c>
      <c r="C32" s="13" t="s">
        <v>23</v>
      </c>
      <c r="D32" s="13" t="s">
        <v>166</v>
      </c>
      <c r="E32" s="48" t="s">
        <v>169</v>
      </c>
      <c r="F32" s="13"/>
      <c r="G32" s="14">
        <f>G33</f>
        <v>100000</v>
      </c>
      <c r="H32" s="14">
        <v>0</v>
      </c>
      <c r="I32" s="14">
        <v>0</v>
      </c>
    </row>
    <row r="33" spans="1:9" ht="15.75">
      <c r="A33" s="11">
        <v>23</v>
      </c>
      <c r="B33" s="12" t="s">
        <v>54</v>
      </c>
      <c r="C33" s="13" t="s">
        <v>23</v>
      </c>
      <c r="D33" s="13" t="s">
        <v>166</v>
      </c>
      <c r="E33" s="48" t="s">
        <v>169</v>
      </c>
      <c r="F33" s="13" t="s">
        <v>55</v>
      </c>
      <c r="G33" s="14">
        <f>G34</f>
        <v>100000</v>
      </c>
      <c r="H33" s="14">
        <v>0</v>
      </c>
      <c r="I33" s="14">
        <v>0</v>
      </c>
    </row>
    <row r="34" spans="1:9" ht="15.75">
      <c r="A34" s="11">
        <v>24</v>
      </c>
      <c r="B34" s="12" t="s">
        <v>170</v>
      </c>
      <c r="C34" s="13" t="s">
        <v>23</v>
      </c>
      <c r="D34" s="13" t="s">
        <v>166</v>
      </c>
      <c r="E34" s="48" t="s">
        <v>169</v>
      </c>
      <c r="F34" s="13" t="s">
        <v>171</v>
      </c>
      <c r="G34" s="14">
        <v>100000</v>
      </c>
      <c r="H34" s="14">
        <v>0</v>
      </c>
      <c r="I34" s="14">
        <v>0</v>
      </c>
    </row>
    <row r="35" spans="1:9" ht="15.75">
      <c r="A35" s="11">
        <v>25</v>
      </c>
      <c r="B35" s="12" t="s">
        <v>48</v>
      </c>
      <c r="C35" s="13" t="s">
        <v>23</v>
      </c>
      <c r="D35" s="13" t="s">
        <v>49</v>
      </c>
      <c r="E35" s="13"/>
      <c r="F35" s="13"/>
      <c r="G35" s="14">
        <f>SUM(G37)</f>
        <v>5000</v>
      </c>
      <c r="H35" s="14">
        <f aca="true" t="shared" si="2" ref="G35:I39">SUM(H36)</f>
        <v>5000</v>
      </c>
      <c r="I35" s="14">
        <f t="shared" si="2"/>
        <v>5000</v>
      </c>
    </row>
    <row r="36" spans="1:9" ht="15.75">
      <c r="A36" s="11">
        <v>26</v>
      </c>
      <c r="B36" s="12" t="s">
        <v>28</v>
      </c>
      <c r="C36" s="13" t="s">
        <v>23</v>
      </c>
      <c r="D36" s="13" t="s">
        <v>49</v>
      </c>
      <c r="E36" s="13" t="s">
        <v>29</v>
      </c>
      <c r="F36" s="13"/>
      <c r="G36" s="14">
        <f t="shared" si="2"/>
        <v>5000</v>
      </c>
      <c r="H36" s="14">
        <f t="shared" si="2"/>
        <v>5000</v>
      </c>
      <c r="I36" s="14">
        <f t="shared" si="2"/>
        <v>5000</v>
      </c>
    </row>
    <row r="37" spans="1:9" ht="31.5">
      <c r="A37" s="11">
        <v>27</v>
      </c>
      <c r="B37" s="12" t="s">
        <v>50</v>
      </c>
      <c r="C37" s="13" t="s">
        <v>23</v>
      </c>
      <c r="D37" s="13" t="s">
        <v>49</v>
      </c>
      <c r="E37" s="13" t="s">
        <v>51</v>
      </c>
      <c r="F37" s="13"/>
      <c r="G37" s="24">
        <f>SUM(G38+G41)</f>
        <v>5000</v>
      </c>
      <c r="H37" s="14">
        <f t="shared" si="2"/>
        <v>5000</v>
      </c>
      <c r="I37" s="14">
        <f t="shared" si="2"/>
        <v>5000</v>
      </c>
    </row>
    <row r="38" spans="1:9" ht="63">
      <c r="A38" s="11">
        <v>28</v>
      </c>
      <c r="B38" s="12" t="s">
        <v>52</v>
      </c>
      <c r="C38" s="13" t="s">
        <v>23</v>
      </c>
      <c r="D38" s="13" t="s">
        <v>49</v>
      </c>
      <c r="E38" s="13" t="s">
        <v>53</v>
      </c>
      <c r="F38" s="13"/>
      <c r="G38" s="14">
        <f>SUM(G39)</f>
        <v>5000</v>
      </c>
      <c r="H38" s="14">
        <f>SUM(H39)</f>
        <v>5000</v>
      </c>
      <c r="I38" s="14">
        <f>SUM(I39)</f>
        <v>5000</v>
      </c>
    </row>
    <row r="39" spans="1:9" ht="15.75">
      <c r="A39" s="11">
        <v>29</v>
      </c>
      <c r="B39" s="12" t="s">
        <v>54</v>
      </c>
      <c r="C39" s="13" t="s">
        <v>23</v>
      </c>
      <c r="D39" s="13" t="s">
        <v>49</v>
      </c>
      <c r="E39" s="13" t="s">
        <v>53</v>
      </c>
      <c r="F39" s="13" t="s">
        <v>55</v>
      </c>
      <c r="G39" s="14">
        <f t="shared" si="2"/>
        <v>5000</v>
      </c>
      <c r="H39" s="14">
        <f t="shared" si="2"/>
        <v>5000</v>
      </c>
      <c r="I39" s="14">
        <f t="shared" si="2"/>
        <v>5000</v>
      </c>
    </row>
    <row r="40" spans="1:9" ht="15.75">
      <c r="A40" s="11">
        <v>30</v>
      </c>
      <c r="B40" s="12" t="s">
        <v>56</v>
      </c>
      <c r="C40" s="13" t="s">
        <v>23</v>
      </c>
      <c r="D40" s="13" t="s">
        <v>49</v>
      </c>
      <c r="E40" s="13" t="s">
        <v>53</v>
      </c>
      <c r="F40" s="13" t="s">
        <v>57</v>
      </c>
      <c r="G40" s="14">
        <v>5000</v>
      </c>
      <c r="H40" s="14">
        <v>5000</v>
      </c>
      <c r="I40" s="14">
        <v>5000</v>
      </c>
    </row>
    <row r="41" spans="1:9" ht="0.75" customHeight="1">
      <c r="A41" s="11">
        <v>26</v>
      </c>
      <c r="B41" s="12" t="s">
        <v>162</v>
      </c>
      <c r="C41" s="13" t="s">
        <v>23</v>
      </c>
      <c r="D41" s="13" t="s">
        <v>49</v>
      </c>
      <c r="E41" s="13" t="s">
        <v>161</v>
      </c>
      <c r="F41" s="13"/>
      <c r="G41" s="25">
        <f>SUM(G42)</f>
        <v>0</v>
      </c>
      <c r="H41" s="14"/>
      <c r="I41" s="14"/>
    </row>
    <row r="42" spans="1:9" ht="47.25" hidden="1">
      <c r="A42" s="11">
        <v>27</v>
      </c>
      <c r="B42" s="12" t="s">
        <v>42</v>
      </c>
      <c r="C42" s="13" t="s">
        <v>23</v>
      </c>
      <c r="D42" s="13" t="s">
        <v>49</v>
      </c>
      <c r="E42" s="13" t="s">
        <v>161</v>
      </c>
      <c r="F42" s="13" t="s">
        <v>43</v>
      </c>
      <c r="G42" s="14">
        <v>0</v>
      </c>
      <c r="H42" s="14"/>
      <c r="I42" s="14"/>
    </row>
    <row r="43" spans="1:9" ht="47.25" hidden="1">
      <c r="A43" s="11">
        <v>28</v>
      </c>
      <c r="B43" s="12" t="s">
        <v>44</v>
      </c>
      <c r="C43" s="13" t="s">
        <v>23</v>
      </c>
      <c r="D43" s="13" t="s">
        <v>49</v>
      </c>
      <c r="E43" s="13" t="s">
        <v>161</v>
      </c>
      <c r="F43" s="13" t="s">
        <v>45</v>
      </c>
      <c r="G43" s="14">
        <v>0</v>
      </c>
      <c r="H43" s="14"/>
      <c r="I43" s="14"/>
    </row>
    <row r="44" spans="1:9" ht="18.75" customHeight="1">
      <c r="A44" s="11">
        <v>31</v>
      </c>
      <c r="B44" s="12" t="s">
        <v>58</v>
      </c>
      <c r="C44" s="13" t="s">
        <v>23</v>
      </c>
      <c r="D44" s="13" t="s">
        <v>59</v>
      </c>
      <c r="E44" s="13"/>
      <c r="F44" s="13"/>
      <c r="G44" s="14">
        <f aca="true" t="shared" si="3" ref="G44:I45">SUM(G45)</f>
        <v>8533</v>
      </c>
      <c r="H44" s="14">
        <f t="shared" si="3"/>
        <v>5252</v>
      </c>
      <c r="I44" s="14">
        <f t="shared" si="3"/>
        <v>5252</v>
      </c>
    </row>
    <row r="45" spans="1:9" ht="15.75">
      <c r="A45" s="11">
        <v>32</v>
      </c>
      <c r="B45" s="12" t="s">
        <v>28</v>
      </c>
      <c r="C45" s="13" t="s">
        <v>23</v>
      </c>
      <c r="D45" s="13" t="s">
        <v>59</v>
      </c>
      <c r="E45" s="13" t="s">
        <v>29</v>
      </c>
      <c r="F45" s="13"/>
      <c r="G45" s="24">
        <f t="shared" si="3"/>
        <v>8533</v>
      </c>
      <c r="H45" s="14">
        <f t="shared" si="3"/>
        <v>5252</v>
      </c>
      <c r="I45" s="14">
        <f t="shared" si="3"/>
        <v>5252</v>
      </c>
    </row>
    <row r="46" spans="1:9" ht="31.5" customHeight="1">
      <c r="A46" s="11">
        <v>33</v>
      </c>
      <c r="B46" s="12" t="s">
        <v>60</v>
      </c>
      <c r="C46" s="13" t="s">
        <v>23</v>
      </c>
      <c r="D46" s="13" t="s">
        <v>59</v>
      </c>
      <c r="E46" s="13" t="s">
        <v>61</v>
      </c>
      <c r="F46" s="13"/>
      <c r="G46" s="24">
        <f>SUM(G50+G53)+G47</f>
        <v>8533</v>
      </c>
      <c r="H46" s="14">
        <f>SUM(H47+H53)</f>
        <v>5252</v>
      </c>
      <c r="I46" s="14">
        <f>SUM(I47+I53)</f>
        <v>5252</v>
      </c>
    </row>
    <row r="47" spans="1:9" ht="63">
      <c r="A47" s="11">
        <v>34</v>
      </c>
      <c r="B47" s="12" t="s">
        <v>62</v>
      </c>
      <c r="C47" s="13" t="s">
        <v>23</v>
      </c>
      <c r="D47" s="13" t="s">
        <v>59</v>
      </c>
      <c r="E47" s="13" t="s">
        <v>63</v>
      </c>
      <c r="F47" s="13"/>
      <c r="G47" s="24">
        <v>955</v>
      </c>
      <c r="H47" s="14">
        <f>SUM(H48)</f>
        <v>955</v>
      </c>
      <c r="I47" s="14">
        <f>SUM(I48)</f>
        <v>955</v>
      </c>
    </row>
    <row r="48" spans="1:9" ht="15.75">
      <c r="A48" s="11">
        <v>35</v>
      </c>
      <c r="B48" s="12" t="s">
        <v>54</v>
      </c>
      <c r="C48" s="13" t="s">
        <v>23</v>
      </c>
      <c r="D48" s="13" t="s">
        <v>59</v>
      </c>
      <c r="E48" s="13" t="s">
        <v>63</v>
      </c>
      <c r="F48" s="13" t="s">
        <v>55</v>
      </c>
      <c r="G48" s="24">
        <f>SUM(G49)</f>
        <v>955</v>
      </c>
      <c r="H48" s="14">
        <f>SUM(H49)</f>
        <v>955</v>
      </c>
      <c r="I48" s="14">
        <f>SUM(I49)</f>
        <v>955</v>
      </c>
    </row>
    <row r="49" spans="1:9" ht="31.5">
      <c r="A49" s="11">
        <v>36</v>
      </c>
      <c r="B49" s="12" t="s">
        <v>64</v>
      </c>
      <c r="C49" s="13" t="s">
        <v>23</v>
      </c>
      <c r="D49" s="13" t="s">
        <v>59</v>
      </c>
      <c r="E49" s="13" t="s">
        <v>63</v>
      </c>
      <c r="F49" s="13" t="s">
        <v>65</v>
      </c>
      <c r="G49" s="24">
        <v>955</v>
      </c>
      <c r="H49" s="14">
        <v>955</v>
      </c>
      <c r="I49" s="14">
        <v>955</v>
      </c>
    </row>
    <row r="50" spans="1:9" ht="86.25" customHeight="1">
      <c r="A50" s="11">
        <v>37</v>
      </c>
      <c r="B50" s="12" t="s">
        <v>160</v>
      </c>
      <c r="C50" s="13" t="s">
        <v>23</v>
      </c>
      <c r="D50" s="13" t="s">
        <v>59</v>
      </c>
      <c r="E50" s="13" t="s">
        <v>159</v>
      </c>
      <c r="F50" s="13"/>
      <c r="G50" s="24">
        <v>3500</v>
      </c>
      <c r="H50" s="14">
        <v>0</v>
      </c>
      <c r="I50" s="14">
        <v>0</v>
      </c>
    </row>
    <row r="51" spans="1:9" ht="47.25">
      <c r="A51" s="11">
        <v>38</v>
      </c>
      <c r="B51" s="12" t="s">
        <v>42</v>
      </c>
      <c r="C51" s="13" t="s">
        <v>23</v>
      </c>
      <c r="D51" s="13" t="s">
        <v>59</v>
      </c>
      <c r="E51" s="13" t="s">
        <v>159</v>
      </c>
      <c r="F51" s="13" t="s">
        <v>43</v>
      </c>
      <c r="G51" s="24">
        <v>3500</v>
      </c>
      <c r="H51" s="14">
        <v>0</v>
      </c>
      <c r="I51" s="14">
        <v>0</v>
      </c>
    </row>
    <row r="52" spans="1:9" ht="47.25">
      <c r="A52" s="11">
        <v>39</v>
      </c>
      <c r="B52" s="12" t="s">
        <v>44</v>
      </c>
      <c r="C52" s="13" t="s">
        <v>23</v>
      </c>
      <c r="D52" s="13" t="s">
        <v>59</v>
      </c>
      <c r="E52" s="13" t="s">
        <v>159</v>
      </c>
      <c r="F52" s="13" t="s">
        <v>45</v>
      </c>
      <c r="G52" s="24">
        <v>3500</v>
      </c>
      <c r="H52" s="14">
        <v>0</v>
      </c>
      <c r="I52" s="14">
        <v>0</v>
      </c>
    </row>
    <row r="53" spans="1:9" ht="44.25" customHeight="1">
      <c r="A53" s="11">
        <v>40</v>
      </c>
      <c r="B53" s="12" t="s">
        <v>66</v>
      </c>
      <c r="C53" s="13" t="s">
        <v>23</v>
      </c>
      <c r="D53" s="13" t="s">
        <v>59</v>
      </c>
      <c r="E53" s="13" t="s">
        <v>67</v>
      </c>
      <c r="F53" s="13"/>
      <c r="G53" s="14">
        <f>SUM(G54+G56)</f>
        <v>4078</v>
      </c>
      <c r="H53" s="14">
        <f>SUM(H54+H56)</f>
        <v>4297</v>
      </c>
      <c r="I53" s="14">
        <f>SUM(I54+I56)</f>
        <v>4297</v>
      </c>
    </row>
    <row r="54" spans="1:9" ht="110.25">
      <c r="A54" s="11">
        <v>41</v>
      </c>
      <c r="B54" s="12" t="s">
        <v>34</v>
      </c>
      <c r="C54" s="13" t="s">
        <v>23</v>
      </c>
      <c r="D54" s="13" t="s">
        <v>59</v>
      </c>
      <c r="E54" s="13" t="s">
        <v>67</v>
      </c>
      <c r="F54" s="13" t="s">
        <v>35</v>
      </c>
      <c r="G54" s="14">
        <f>SUM(G55)</f>
        <v>3360</v>
      </c>
      <c r="H54" s="14">
        <f>SUM(H55)</f>
        <v>3579</v>
      </c>
      <c r="I54" s="14">
        <f>SUM(I55)</f>
        <v>3579</v>
      </c>
    </row>
    <row r="55" spans="1:9" ht="47.25">
      <c r="A55" s="11">
        <v>42</v>
      </c>
      <c r="B55" s="12" t="s">
        <v>36</v>
      </c>
      <c r="C55" s="13" t="s">
        <v>23</v>
      </c>
      <c r="D55" s="13" t="s">
        <v>59</v>
      </c>
      <c r="E55" s="13" t="s">
        <v>67</v>
      </c>
      <c r="F55" s="13" t="s">
        <v>37</v>
      </c>
      <c r="G55" s="25">
        <f>3332+28</f>
        <v>3360</v>
      </c>
      <c r="H55" s="14">
        <v>3579</v>
      </c>
      <c r="I55" s="14">
        <v>3579</v>
      </c>
    </row>
    <row r="56" spans="1:9" ht="47.25">
      <c r="A56" s="11">
        <v>43</v>
      </c>
      <c r="B56" s="12" t="s">
        <v>42</v>
      </c>
      <c r="C56" s="13" t="s">
        <v>23</v>
      </c>
      <c r="D56" s="13" t="s">
        <v>59</v>
      </c>
      <c r="E56" s="13" t="s">
        <v>67</v>
      </c>
      <c r="F56" s="13" t="s">
        <v>43</v>
      </c>
      <c r="G56" s="14">
        <f>SUM(G57)</f>
        <v>718</v>
      </c>
      <c r="H56" s="14">
        <f>SUM(H57)</f>
        <v>718</v>
      </c>
      <c r="I56" s="14">
        <f>SUM(I57)</f>
        <v>718</v>
      </c>
    </row>
    <row r="57" spans="1:9" ht="47.25">
      <c r="A57" s="11">
        <v>44</v>
      </c>
      <c r="B57" s="12" t="s">
        <v>44</v>
      </c>
      <c r="C57" s="13" t="s">
        <v>23</v>
      </c>
      <c r="D57" s="13" t="s">
        <v>59</v>
      </c>
      <c r="E57" s="13" t="s">
        <v>67</v>
      </c>
      <c r="F57" s="13" t="s">
        <v>45</v>
      </c>
      <c r="G57" s="14">
        <v>718</v>
      </c>
      <c r="H57" s="14">
        <v>718</v>
      </c>
      <c r="I57" s="14">
        <v>718</v>
      </c>
    </row>
    <row r="58" spans="1:9" ht="15.75">
      <c r="A58" s="11">
        <v>45</v>
      </c>
      <c r="B58" s="12" t="s">
        <v>68</v>
      </c>
      <c r="C58" s="13" t="s">
        <v>23</v>
      </c>
      <c r="D58" s="13" t="s">
        <v>69</v>
      </c>
      <c r="E58" s="13"/>
      <c r="F58" s="13"/>
      <c r="G58" s="24">
        <f aca="true" t="shared" si="4" ref="G58:I61">SUM(G59)</f>
        <v>116006</v>
      </c>
      <c r="H58" s="24">
        <f t="shared" si="4"/>
        <v>109582</v>
      </c>
      <c r="I58" s="24">
        <f t="shared" si="4"/>
        <v>112149</v>
      </c>
    </row>
    <row r="59" spans="1:9" ht="31.5">
      <c r="A59" s="11">
        <v>46</v>
      </c>
      <c r="B59" s="12" t="s">
        <v>70</v>
      </c>
      <c r="C59" s="13" t="s">
        <v>23</v>
      </c>
      <c r="D59" s="13" t="s">
        <v>71</v>
      </c>
      <c r="E59" s="13"/>
      <c r="F59" s="13"/>
      <c r="G59" s="24">
        <f t="shared" si="4"/>
        <v>116006</v>
      </c>
      <c r="H59" s="24">
        <f t="shared" si="4"/>
        <v>109582</v>
      </c>
      <c r="I59" s="24">
        <f t="shared" si="4"/>
        <v>112149</v>
      </c>
    </row>
    <row r="60" spans="1:9" ht="15.75">
      <c r="A60" s="11">
        <v>47</v>
      </c>
      <c r="B60" s="12" t="s">
        <v>28</v>
      </c>
      <c r="C60" s="13" t="s">
        <v>23</v>
      </c>
      <c r="D60" s="13" t="s">
        <v>71</v>
      </c>
      <c r="E60" s="13" t="s">
        <v>29</v>
      </c>
      <c r="F60" s="13"/>
      <c r="G60" s="24">
        <f t="shared" si="4"/>
        <v>116006</v>
      </c>
      <c r="H60" s="24">
        <f t="shared" si="4"/>
        <v>109582</v>
      </c>
      <c r="I60" s="24">
        <f t="shared" si="4"/>
        <v>112149</v>
      </c>
    </row>
    <row r="61" spans="1:9" ht="31.5">
      <c r="A61" s="11">
        <v>48</v>
      </c>
      <c r="B61" s="12" t="s">
        <v>60</v>
      </c>
      <c r="C61" s="13" t="s">
        <v>23</v>
      </c>
      <c r="D61" s="13" t="s">
        <v>71</v>
      </c>
      <c r="E61" s="13" t="s">
        <v>61</v>
      </c>
      <c r="F61" s="13"/>
      <c r="G61" s="24">
        <f t="shared" si="4"/>
        <v>116006</v>
      </c>
      <c r="H61" s="24">
        <f t="shared" si="4"/>
        <v>109582</v>
      </c>
      <c r="I61" s="24">
        <f t="shared" si="4"/>
        <v>112149</v>
      </c>
    </row>
    <row r="62" spans="1:9" ht="78.75">
      <c r="A62" s="11">
        <v>49</v>
      </c>
      <c r="B62" s="12" t="s">
        <v>72</v>
      </c>
      <c r="C62" s="13" t="s">
        <v>23</v>
      </c>
      <c r="D62" s="13" t="s">
        <v>71</v>
      </c>
      <c r="E62" s="13" t="s">
        <v>73</v>
      </c>
      <c r="F62" s="13"/>
      <c r="G62" s="24">
        <f>SUM(G63+G65)</f>
        <v>116006</v>
      </c>
      <c r="H62" s="24">
        <f>SUM(H63+H65)</f>
        <v>109582</v>
      </c>
      <c r="I62" s="24">
        <f>SUM(I63+I65)</f>
        <v>112149</v>
      </c>
    </row>
    <row r="63" spans="1:9" ht="110.25">
      <c r="A63" s="11">
        <v>50</v>
      </c>
      <c r="B63" s="12" t="s">
        <v>34</v>
      </c>
      <c r="C63" s="13" t="s">
        <v>23</v>
      </c>
      <c r="D63" s="13" t="s">
        <v>71</v>
      </c>
      <c r="E63" s="13" t="s">
        <v>73</v>
      </c>
      <c r="F63" s="13" t="s">
        <v>35</v>
      </c>
      <c r="G63" s="24">
        <f>SUM(G64)</f>
        <v>98056</v>
      </c>
      <c r="H63" s="24">
        <f>SUM(H64)</f>
        <v>96556</v>
      </c>
      <c r="I63" s="24">
        <f>SUM(I64)</f>
        <v>96556</v>
      </c>
    </row>
    <row r="64" spans="1:9" ht="47.25">
      <c r="A64" s="11">
        <v>51</v>
      </c>
      <c r="B64" s="12" t="s">
        <v>36</v>
      </c>
      <c r="C64" s="13" t="s">
        <v>23</v>
      </c>
      <c r="D64" s="13" t="s">
        <v>71</v>
      </c>
      <c r="E64" s="13" t="s">
        <v>73</v>
      </c>
      <c r="F64" s="13" t="s">
        <v>37</v>
      </c>
      <c r="G64" s="24">
        <v>98056</v>
      </c>
      <c r="H64" s="24">
        <v>96556</v>
      </c>
      <c r="I64" s="24">
        <v>96556</v>
      </c>
    </row>
    <row r="65" spans="1:9" ht="47.25">
      <c r="A65" s="11">
        <v>52</v>
      </c>
      <c r="B65" s="12" t="s">
        <v>42</v>
      </c>
      <c r="C65" s="13" t="s">
        <v>23</v>
      </c>
      <c r="D65" s="13" t="s">
        <v>71</v>
      </c>
      <c r="E65" s="13" t="s">
        <v>73</v>
      </c>
      <c r="F65" s="13" t="s">
        <v>43</v>
      </c>
      <c r="G65" s="24">
        <f>SUM(G66)</f>
        <v>17950</v>
      </c>
      <c r="H65" s="24">
        <f>SUM(H66)</f>
        <v>13026</v>
      </c>
      <c r="I65" s="24">
        <f>SUM(I66)</f>
        <v>15593</v>
      </c>
    </row>
    <row r="66" spans="1:9" ht="47.25">
      <c r="A66" s="11">
        <v>53</v>
      </c>
      <c r="B66" s="12" t="s">
        <v>44</v>
      </c>
      <c r="C66" s="13" t="s">
        <v>23</v>
      </c>
      <c r="D66" s="13" t="s">
        <v>71</v>
      </c>
      <c r="E66" s="13" t="s">
        <v>73</v>
      </c>
      <c r="F66" s="13" t="s">
        <v>45</v>
      </c>
      <c r="G66" s="24">
        <v>17950</v>
      </c>
      <c r="H66" s="24">
        <v>13026</v>
      </c>
      <c r="I66" s="24">
        <v>15593</v>
      </c>
    </row>
    <row r="67" spans="1:9" ht="47.25">
      <c r="A67" s="11">
        <v>54</v>
      </c>
      <c r="B67" s="12" t="s">
        <v>74</v>
      </c>
      <c r="C67" s="13" t="s">
        <v>23</v>
      </c>
      <c r="D67" s="13" t="s">
        <v>75</v>
      </c>
      <c r="E67" s="13"/>
      <c r="F67" s="13"/>
      <c r="G67" s="14">
        <f>SUM(G68+G79)</f>
        <v>132164</v>
      </c>
      <c r="H67" s="14">
        <f>SUM(H68+H79)</f>
        <v>88031</v>
      </c>
      <c r="I67" s="14">
        <f>SUM(I68+I79)</f>
        <v>88031</v>
      </c>
    </row>
    <row r="68" spans="1:9" ht="63">
      <c r="A68" s="11">
        <v>55</v>
      </c>
      <c r="B68" s="12" t="s">
        <v>76</v>
      </c>
      <c r="C68" s="13" t="s">
        <v>23</v>
      </c>
      <c r="D68" s="13" t="s">
        <v>77</v>
      </c>
      <c r="E68" s="13"/>
      <c r="F68" s="13"/>
      <c r="G68" s="14">
        <f>SUM(G69+G74)</f>
        <v>75000</v>
      </c>
      <c r="H68" s="14">
        <f aca="true" t="shared" si="5" ref="G68:I72">SUM(H69)</f>
        <v>8000</v>
      </c>
      <c r="I68" s="14">
        <f t="shared" si="5"/>
        <v>8000</v>
      </c>
    </row>
    <row r="69" spans="1:9" ht="63">
      <c r="A69" s="11">
        <v>56</v>
      </c>
      <c r="B69" s="12" t="s">
        <v>178</v>
      </c>
      <c r="C69" s="13" t="s">
        <v>23</v>
      </c>
      <c r="D69" s="13" t="s">
        <v>77</v>
      </c>
      <c r="E69" s="13" t="s">
        <v>78</v>
      </c>
      <c r="F69" s="13"/>
      <c r="G69" s="14">
        <f t="shared" si="5"/>
        <v>0</v>
      </c>
      <c r="H69" s="14">
        <f t="shared" si="5"/>
        <v>8000</v>
      </c>
      <c r="I69" s="14">
        <f t="shared" si="5"/>
        <v>8000</v>
      </c>
    </row>
    <row r="70" spans="1:9" ht="47.25">
      <c r="A70" s="11">
        <v>57</v>
      </c>
      <c r="B70" s="12" t="s">
        <v>79</v>
      </c>
      <c r="C70" s="13" t="s">
        <v>23</v>
      </c>
      <c r="D70" s="13" t="s">
        <v>77</v>
      </c>
      <c r="E70" s="13" t="s">
        <v>80</v>
      </c>
      <c r="F70" s="13"/>
      <c r="G70" s="14">
        <f t="shared" si="5"/>
        <v>0</v>
      </c>
      <c r="H70" s="14">
        <f t="shared" si="5"/>
        <v>8000</v>
      </c>
      <c r="I70" s="14">
        <f t="shared" si="5"/>
        <v>8000</v>
      </c>
    </row>
    <row r="71" spans="1:9" ht="141.75">
      <c r="A71" s="11">
        <v>58</v>
      </c>
      <c r="B71" s="12" t="s">
        <v>81</v>
      </c>
      <c r="C71" s="13" t="s">
        <v>23</v>
      </c>
      <c r="D71" s="13" t="s">
        <v>77</v>
      </c>
      <c r="E71" s="13" t="s">
        <v>82</v>
      </c>
      <c r="F71" s="13"/>
      <c r="G71" s="14">
        <f t="shared" si="5"/>
        <v>0</v>
      </c>
      <c r="H71" s="14">
        <f t="shared" si="5"/>
        <v>8000</v>
      </c>
      <c r="I71" s="14">
        <f t="shared" si="5"/>
        <v>8000</v>
      </c>
    </row>
    <row r="72" spans="1:9" ht="47.25">
      <c r="A72" s="11">
        <v>59</v>
      </c>
      <c r="B72" s="12" t="s">
        <v>42</v>
      </c>
      <c r="C72" s="13" t="s">
        <v>23</v>
      </c>
      <c r="D72" s="13" t="s">
        <v>77</v>
      </c>
      <c r="E72" s="13" t="s">
        <v>82</v>
      </c>
      <c r="F72" s="13" t="s">
        <v>43</v>
      </c>
      <c r="G72" s="14">
        <f>SUM(G73)</f>
        <v>0</v>
      </c>
      <c r="H72" s="14">
        <f t="shared" si="5"/>
        <v>8000</v>
      </c>
      <c r="I72" s="14">
        <f t="shared" si="5"/>
        <v>8000</v>
      </c>
    </row>
    <row r="73" spans="1:9" ht="47.25">
      <c r="A73" s="11">
        <v>60</v>
      </c>
      <c r="B73" s="12" t="s">
        <v>44</v>
      </c>
      <c r="C73" s="13" t="s">
        <v>23</v>
      </c>
      <c r="D73" s="13" t="s">
        <v>77</v>
      </c>
      <c r="E73" s="13" t="s">
        <v>82</v>
      </c>
      <c r="F73" s="13" t="s">
        <v>45</v>
      </c>
      <c r="G73" s="14">
        <v>0</v>
      </c>
      <c r="H73" s="14">
        <v>8000</v>
      </c>
      <c r="I73" s="14">
        <v>8000</v>
      </c>
    </row>
    <row r="74" spans="1:9" ht="69.75" customHeight="1">
      <c r="A74" s="11">
        <v>61</v>
      </c>
      <c r="B74" s="12" t="s">
        <v>162</v>
      </c>
      <c r="C74" s="13" t="s">
        <v>23</v>
      </c>
      <c r="D74" s="13" t="s">
        <v>77</v>
      </c>
      <c r="E74" s="13" t="s">
        <v>29</v>
      </c>
      <c r="F74" s="13"/>
      <c r="G74" s="14">
        <f aca="true" t="shared" si="6" ref="G74:I77">SUM(G75)</f>
        <v>75000</v>
      </c>
      <c r="H74" s="14">
        <f t="shared" si="6"/>
        <v>0</v>
      </c>
      <c r="I74" s="14">
        <f t="shared" si="6"/>
        <v>0</v>
      </c>
    </row>
    <row r="75" spans="1:9" ht="31.5" customHeight="1">
      <c r="A75" s="11">
        <v>62</v>
      </c>
      <c r="B75" s="12" t="s">
        <v>162</v>
      </c>
      <c r="C75" s="13" t="s">
        <v>23</v>
      </c>
      <c r="D75" s="13" t="s">
        <v>77</v>
      </c>
      <c r="E75" s="13" t="s">
        <v>51</v>
      </c>
      <c r="F75" s="13"/>
      <c r="G75" s="14">
        <f t="shared" si="6"/>
        <v>75000</v>
      </c>
      <c r="H75" s="14">
        <f t="shared" si="6"/>
        <v>0</v>
      </c>
      <c r="I75" s="14">
        <f t="shared" si="6"/>
        <v>0</v>
      </c>
    </row>
    <row r="76" spans="1:9" ht="31.5" customHeight="1">
      <c r="A76" s="11">
        <v>63</v>
      </c>
      <c r="B76" s="12" t="s">
        <v>162</v>
      </c>
      <c r="C76" s="13" t="s">
        <v>23</v>
      </c>
      <c r="D76" s="13" t="s">
        <v>77</v>
      </c>
      <c r="E76" s="13" t="s">
        <v>161</v>
      </c>
      <c r="F76" s="13"/>
      <c r="G76" s="14">
        <f t="shared" si="6"/>
        <v>75000</v>
      </c>
      <c r="H76" s="14">
        <f t="shared" si="6"/>
        <v>0</v>
      </c>
      <c r="I76" s="14">
        <f t="shared" si="6"/>
        <v>0</v>
      </c>
    </row>
    <row r="77" spans="1:9" ht="28.5" customHeight="1">
      <c r="A77" s="11">
        <v>64</v>
      </c>
      <c r="B77" s="12" t="s">
        <v>42</v>
      </c>
      <c r="C77" s="13" t="s">
        <v>23</v>
      </c>
      <c r="D77" s="13" t="s">
        <v>77</v>
      </c>
      <c r="E77" s="13" t="s">
        <v>161</v>
      </c>
      <c r="F77" s="13" t="s">
        <v>43</v>
      </c>
      <c r="G77" s="14">
        <f t="shared" si="6"/>
        <v>75000</v>
      </c>
      <c r="H77" s="14">
        <f t="shared" si="6"/>
        <v>0</v>
      </c>
      <c r="I77" s="14">
        <f t="shared" si="6"/>
        <v>0</v>
      </c>
    </row>
    <row r="78" spans="1:9" ht="32.25" customHeight="1">
      <c r="A78" s="11">
        <v>65</v>
      </c>
      <c r="B78" s="12" t="s">
        <v>44</v>
      </c>
      <c r="C78" s="13" t="s">
        <v>23</v>
      </c>
      <c r="D78" s="13" t="s">
        <v>77</v>
      </c>
      <c r="E78" s="13" t="s">
        <v>161</v>
      </c>
      <c r="F78" s="13" t="s">
        <v>45</v>
      </c>
      <c r="G78" s="14">
        <v>75000</v>
      </c>
      <c r="H78" s="14">
        <v>0</v>
      </c>
      <c r="I78" s="14">
        <v>0</v>
      </c>
    </row>
    <row r="79" spans="1:9" ht="15.75">
      <c r="A79" s="11">
        <v>66</v>
      </c>
      <c r="B79" s="12" t="s">
        <v>83</v>
      </c>
      <c r="C79" s="13" t="s">
        <v>23</v>
      </c>
      <c r="D79" s="13" t="s">
        <v>84</v>
      </c>
      <c r="E79" s="13"/>
      <c r="F79" s="13"/>
      <c r="G79" s="24">
        <f aca="true" t="shared" si="7" ref="G79:I83">SUM(G80)</f>
        <v>57164</v>
      </c>
      <c r="H79" s="24">
        <f t="shared" si="7"/>
        <v>80031</v>
      </c>
      <c r="I79" s="24">
        <f t="shared" si="7"/>
        <v>80031</v>
      </c>
    </row>
    <row r="80" spans="1:9" ht="63">
      <c r="A80" s="11">
        <v>67</v>
      </c>
      <c r="B80" s="12" t="s">
        <v>85</v>
      </c>
      <c r="C80" s="13" t="s">
        <v>23</v>
      </c>
      <c r="D80" s="13" t="s">
        <v>84</v>
      </c>
      <c r="E80" s="13" t="s">
        <v>78</v>
      </c>
      <c r="F80" s="13"/>
      <c r="G80" s="24">
        <f t="shared" si="7"/>
        <v>57164</v>
      </c>
      <c r="H80" s="24">
        <f t="shared" si="7"/>
        <v>80031</v>
      </c>
      <c r="I80" s="24">
        <f t="shared" si="7"/>
        <v>80031</v>
      </c>
    </row>
    <row r="81" spans="1:9" ht="47.25">
      <c r="A81" s="11">
        <v>68</v>
      </c>
      <c r="B81" s="12" t="s">
        <v>86</v>
      </c>
      <c r="C81" s="13" t="s">
        <v>23</v>
      </c>
      <c r="D81" s="13" t="s">
        <v>84</v>
      </c>
      <c r="E81" s="13" t="s">
        <v>80</v>
      </c>
      <c r="F81" s="13"/>
      <c r="G81" s="24">
        <f t="shared" si="7"/>
        <v>57164</v>
      </c>
      <c r="H81" s="24">
        <f t="shared" si="7"/>
        <v>80031</v>
      </c>
      <c r="I81" s="24">
        <f t="shared" si="7"/>
        <v>80031</v>
      </c>
    </row>
    <row r="82" spans="1:9" ht="141.75">
      <c r="A82" s="11">
        <v>69</v>
      </c>
      <c r="B82" s="12" t="s">
        <v>87</v>
      </c>
      <c r="C82" s="13" t="s">
        <v>23</v>
      </c>
      <c r="D82" s="13" t="s">
        <v>84</v>
      </c>
      <c r="E82" s="13" t="s">
        <v>88</v>
      </c>
      <c r="F82" s="13"/>
      <c r="G82" s="24">
        <f t="shared" si="7"/>
        <v>57164</v>
      </c>
      <c r="H82" s="24">
        <f t="shared" si="7"/>
        <v>80031</v>
      </c>
      <c r="I82" s="24">
        <f t="shared" si="7"/>
        <v>80031</v>
      </c>
    </row>
    <row r="83" spans="1:9" ht="47.25">
      <c r="A83" s="11">
        <v>70</v>
      </c>
      <c r="B83" s="12" t="s">
        <v>42</v>
      </c>
      <c r="C83" s="13" t="s">
        <v>23</v>
      </c>
      <c r="D83" s="13" t="s">
        <v>84</v>
      </c>
      <c r="E83" s="13" t="s">
        <v>88</v>
      </c>
      <c r="F83" s="13" t="s">
        <v>43</v>
      </c>
      <c r="G83" s="24">
        <f t="shared" si="7"/>
        <v>57164</v>
      </c>
      <c r="H83" s="24">
        <f t="shared" si="7"/>
        <v>80031</v>
      </c>
      <c r="I83" s="24">
        <f t="shared" si="7"/>
        <v>80031</v>
      </c>
    </row>
    <row r="84" spans="1:9" ht="47.25">
      <c r="A84" s="11">
        <v>71</v>
      </c>
      <c r="B84" s="12" t="s">
        <v>44</v>
      </c>
      <c r="C84" s="13" t="s">
        <v>23</v>
      </c>
      <c r="D84" s="13" t="s">
        <v>84</v>
      </c>
      <c r="E84" s="13" t="s">
        <v>88</v>
      </c>
      <c r="F84" s="13" t="s">
        <v>45</v>
      </c>
      <c r="G84" s="24">
        <f>54306+2858</f>
        <v>57164</v>
      </c>
      <c r="H84" s="24">
        <v>80031</v>
      </c>
      <c r="I84" s="24">
        <v>80031</v>
      </c>
    </row>
    <row r="85" spans="1:9" ht="15.75">
      <c r="A85" s="11">
        <v>72</v>
      </c>
      <c r="B85" s="12" t="s">
        <v>89</v>
      </c>
      <c r="C85" s="13" t="s">
        <v>23</v>
      </c>
      <c r="D85" s="13" t="s">
        <v>90</v>
      </c>
      <c r="E85" s="13"/>
      <c r="F85" s="13"/>
      <c r="G85" s="14">
        <f>SUM(G86+G92+G112+G107)</f>
        <v>1672608.93</v>
      </c>
      <c r="H85" s="14">
        <f>SUM(H86+H92)</f>
        <v>911899</v>
      </c>
      <c r="I85" s="14">
        <f>SUM(I86+I92)</f>
        <v>922230</v>
      </c>
    </row>
    <row r="86" spans="1:9" ht="15.75">
      <c r="A86" s="11">
        <v>73</v>
      </c>
      <c r="B86" s="12" t="s">
        <v>91</v>
      </c>
      <c r="C86" s="13" t="s">
        <v>23</v>
      </c>
      <c r="D86" s="13" t="s">
        <v>92</v>
      </c>
      <c r="E86" s="13"/>
      <c r="F86" s="13"/>
      <c r="G86" s="14">
        <f aca="true" t="shared" si="8" ref="G86:I90">SUM(G87)</f>
        <v>0</v>
      </c>
      <c r="H86" s="14">
        <f t="shared" si="8"/>
        <v>14400</v>
      </c>
      <c r="I86" s="14">
        <f t="shared" si="8"/>
        <v>14400</v>
      </c>
    </row>
    <row r="87" spans="1:9" ht="63">
      <c r="A87" s="11">
        <v>74</v>
      </c>
      <c r="B87" s="12" t="s">
        <v>85</v>
      </c>
      <c r="C87" s="13" t="s">
        <v>23</v>
      </c>
      <c r="D87" s="13" t="s">
        <v>92</v>
      </c>
      <c r="E87" s="13" t="s">
        <v>78</v>
      </c>
      <c r="F87" s="13"/>
      <c r="G87" s="14">
        <f t="shared" si="8"/>
        <v>0</v>
      </c>
      <c r="H87" s="14">
        <f t="shared" si="8"/>
        <v>14400</v>
      </c>
      <c r="I87" s="14">
        <f t="shared" si="8"/>
        <v>14400</v>
      </c>
    </row>
    <row r="88" spans="1:9" ht="47.25">
      <c r="A88" s="11">
        <v>75</v>
      </c>
      <c r="B88" s="12" t="s">
        <v>86</v>
      </c>
      <c r="C88" s="13" t="s">
        <v>23</v>
      </c>
      <c r="D88" s="13" t="s">
        <v>92</v>
      </c>
      <c r="E88" s="13" t="s">
        <v>80</v>
      </c>
      <c r="F88" s="13"/>
      <c r="G88" s="14">
        <f t="shared" si="8"/>
        <v>0</v>
      </c>
      <c r="H88" s="14">
        <f t="shared" si="8"/>
        <v>14400</v>
      </c>
      <c r="I88" s="14">
        <f t="shared" si="8"/>
        <v>14400</v>
      </c>
    </row>
    <row r="89" spans="1:9" ht="173.25">
      <c r="A89" s="11">
        <v>76</v>
      </c>
      <c r="B89" s="15" t="s">
        <v>93</v>
      </c>
      <c r="C89" s="13" t="s">
        <v>23</v>
      </c>
      <c r="D89" s="13" t="s">
        <v>92</v>
      </c>
      <c r="E89" s="13" t="s">
        <v>94</v>
      </c>
      <c r="F89" s="13"/>
      <c r="G89" s="14">
        <f t="shared" si="8"/>
        <v>0</v>
      </c>
      <c r="H89" s="14">
        <f t="shared" si="8"/>
        <v>14400</v>
      </c>
      <c r="I89" s="14">
        <f t="shared" si="8"/>
        <v>14400</v>
      </c>
    </row>
    <row r="90" spans="1:9" ht="47.25">
      <c r="A90" s="11">
        <v>77</v>
      </c>
      <c r="B90" s="12" t="s">
        <v>42</v>
      </c>
      <c r="C90" s="13" t="s">
        <v>23</v>
      </c>
      <c r="D90" s="13" t="s">
        <v>92</v>
      </c>
      <c r="E90" s="13" t="s">
        <v>94</v>
      </c>
      <c r="F90" s="13" t="s">
        <v>43</v>
      </c>
      <c r="G90" s="14">
        <f t="shared" si="8"/>
        <v>0</v>
      </c>
      <c r="H90" s="14">
        <f t="shared" si="8"/>
        <v>14400</v>
      </c>
      <c r="I90" s="14">
        <f t="shared" si="8"/>
        <v>14400</v>
      </c>
    </row>
    <row r="91" spans="1:9" ht="47.25">
      <c r="A91" s="11">
        <v>78</v>
      </c>
      <c r="B91" s="12" t="s">
        <v>44</v>
      </c>
      <c r="C91" s="13" t="s">
        <v>23</v>
      </c>
      <c r="D91" s="13" t="s">
        <v>92</v>
      </c>
      <c r="E91" s="13" t="s">
        <v>94</v>
      </c>
      <c r="F91" s="13" t="s">
        <v>45</v>
      </c>
      <c r="G91" s="14">
        <v>0</v>
      </c>
      <c r="H91" s="14">
        <v>14400</v>
      </c>
      <c r="I91" s="14">
        <v>14400</v>
      </c>
    </row>
    <row r="92" spans="1:9" ht="31.5">
      <c r="A92" s="11">
        <v>79</v>
      </c>
      <c r="B92" s="12" t="s">
        <v>95</v>
      </c>
      <c r="C92" s="13" t="s">
        <v>23</v>
      </c>
      <c r="D92" s="13" t="s">
        <v>96</v>
      </c>
      <c r="E92" s="13"/>
      <c r="F92" s="13"/>
      <c r="G92" s="14">
        <f>SUM(G93)</f>
        <v>958788.9299999999</v>
      </c>
      <c r="H92" s="14">
        <f aca="true" t="shared" si="9" ref="G92:I93">SUM(H93)</f>
        <v>897499</v>
      </c>
      <c r="I92" s="14">
        <f t="shared" si="9"/>
        <v>907830</v>
      </c>
    </row>
    <row r="93" spans="1:9" ht="63">
      <c r="A93" s="11">
        <v>80</v>
      </c>
      <c r="B93" s="12" t="s">
        <v>85</v>
      </c>
      <c r="C93" s="13" t="s">
        <v>23</v>
      </c>
      <c r="D93" s="13" t="s">
        <v>96</v>
      </c>
      <c r="E93" s="13" t="s">
        <v>78</v>
      </c>
      <c r="F93" s="13"/>
      <c r="G93" s="14">
        <f t="shared" si="9"/>
        <v>958788.9299999999</v>
      </c>
      <c r="H93" s="14">
        <f t="shared" si="9"/>
        <v>897499</v>
      </c>
      <c r="I93" s="14">
        <f t="shared" si="9"/>
        <v>907830</v>
      </c>
    </row>
    <row r="94" spans="1:9" ht="47.25">
      <c r="A94" s="11">
        <v>81</v>
      </c>
      <c r="B94" s="12" t="s">
        <v>97</v>
      </c>
      <c r="C94" s="13" t="s">
        <v>23</v>
      </c>
      <c r="D94" s="13" t="s">
        <v>96</v>
      </c>
      <c r="E94" s="13" t="s">
        <v>98</v>
      </c>
      <c r="F94" s="13"/>
      <c r="G94" s="14">
        <f>SUM(G95+G98+G101)+G105</f>
        <v>958788.9299999999</v>
      </c>
      <c r="H94" s="14">
        <f>SUM(H95+H98+H101)+H105</f>
        <v>897499</v>
      </c>
      <c r="I94" s="14">
        <f>SUM(I95+I98+I101)+I105</f>
        <v>907830</v>
      </c>
    </row>
    <row r="95" spans="1:9" ht="141.75" customHeight="1">
      <c r="A95" s="11">
        <v>82</v>
      </c>
      <c r="B95" s="23" t="s">
        <v>99</v>
      </c>
      <c r="C95" s="13" t="s">
        <v>23</v>
      </c>
      <c r="D95" s="13" t="s">
        <v>96</v>
      </c>
      <c r="E95" s="13" t="s">
        <v>100</v>
      </c>
      <c r="F95" s="13"/>
      <c r="G95" s="24">
        <f aca="true" t="shared" si="10" ref="G95:I96">SUM(G96)</f>
        <v>213006.93</v>
      </c>
      <c r="H95" s="14">
        <f t="shared" si="10"/>
        <v>112925</v>
      </c>
      <c r="I95" s="14">
        <f t="shared" si="10"/>
        <v>117725</v>
      </c>
    </row>
    <row r="96" spans="1:9" ht="47.25">
      <c r="A96" s="11">
        <v>83</v>
      </c>
      <c r="B96" s="12" t="s">
        <v>42</v>
      </c>
      <c r="C96" s="13" t="s">
        <v>23</v>
      </c>
      <c r="D96" s="13" t="s">
        <v>96</v>
      </c>
      <c r="E96" s="13" t="s">
        <v>100</v>
      </c>
      <c r="F96" s="13" t="s">
        <v>43</v>
      </c>
      <c r="G96" s="24">
        <f t="shared" si="10"/>
        <v>213006.93</v>
      </c>
      <c r="H96" s="14">
        <f t="shared" si="10"/>
        <v>112925</v>
      </c>
      <c r="I96" s="14">
        <f t="shared" si="10"/>
        <v>117725</v>
      </c>
    </row>
    <row r="97" spans="1:9" ht="47.25">
      <c r="A97" s="11">
        <v>84</v>
      </c>
      <c r="B97" s="12" t="s">
        <v>44</v>
      </c>
      <c r="C97" s="13" t="s">
        <v>23</v>
      </c>
      <c r="D97" s="13" t="s">
        <v>96</v>
      </c>
      <c r="E97" s="13" t="s">
        <v>100</v>
      </c>
      <c r="F97" s="13" t="s">
        <v>45</v>
      </c>
      <c r="G97" s="24">
        <f>109177+103829.93</f>
        <v>213006.93</v>
      </c>
      <c r="H97" s="14">
        <v>112925</v>
      </c>
      <c r="I97" s="14">
        <v>117725</v>
      </c>
    </row>
    <row r="98" spans="1:9" ht="82.5" customHeight="1">
      <c r="A98" s="11">
        <v>85</v>
      </c>
      <c r="B98" s="12" t="s">
        <v>149</v>
      </c>
      <c r="C98" s="13" t="s">
        <v>23</v>
      </c>
      <c r="D98" s="13" t="s">
        <v>96</v>
      </c>
      <c r="E98" s="13" t="s">
        <v>148</v>
      </c>
      <c r="F98" s="13"/>
      <c r="G98" s="14">
        <f aca="true" t="shared" si="11" ref="G98:I99">SUM(G99)</f>
        <v>132998</v>
      </c>
      <c r="H98" s="14">
        <f t="shared" si="11"/>
        <v>138319</v>
      </c>
      <c r="I98" s="14">
        <f t="shared" si="11"/>
        <v>143850</v>
      </c>
    </row>
    <row r="99" spans="1:9" ht="58.5" customHeight="1">
      <c r="A99" s="11">
        <v>86</v>
      </c>
      <c r="B99" s="12" t="s">
        <v>42</v>
      </c>
      <c r="C99" s="13" t="s">
        <v>23</v>
      </c>
      <c r="D99" s="13" t="s">
        <v>96</v>
      </c>
      <c r="E99" s="13" t="s">
        <v>148</v>
      </c>
      <c r="F99" s="13" t="s">
        <v>43</v>
      </c>
      <c r="G99" s="14">
        <f t="shared" si="11"/>
        <v>132998</v>
      </c>
      <c r="H99" s="14">
        <f t="shared" si="11"/>
        <v>138319</v>
      </c>
      <c r="I99" s="14">
        <f t="shared" si="11"/>
        <v>143850</v>
      </c>
    </row>
    <row r="100" spans="1:9" ht="58.5" customHeight="1">
      <c r="A100" s="11">
        <v>87</v>
      </c>
      <c r="B100" s="12" t="s">
        <v>44</v>
      </c>
      <c r="C100" s="13" t="s">
        <v>23</v>
      </c>
      <c r="D100" s="13" t="s">
        <v>96</v>
      </c>
      <c r="E100" s="13" t="s">
        <v>148</v>
      </c>
      <c r="F100" s="13" t="s">
        <v>45</v>
      </c>
      <c r="G100" s="14">
        <v>132998</v>
      </c>
      <c r="H100" s="14">
        <v>138319</v>
      </c>
      <c r="I100" s="14">
        <v>143850</v>
      </c>
    </row>
    <row r="101" spans="1:9" ht="141.75">
      <c r="A101" s="11">
        <v>88</v>
      </c>
      <c r="B101" s="15" t="s">
        <v>101</v>
      </c>
      <c r="C101" s="13" t="s">
        <v>23</v>
      </c>
      <c r="D101" s="13" t="s">
        <v>96</v>
      </c>
      <c r="E101" s="13" t="s">
        <v>102</v>
      </c>
      <c r="F101" s="13"/>
      <c r="G101" s="24">
        <f aca="true" t="shared" si="12" ref="G101:I102">SUM(G102)</f>
        <v>588064</v>
      </c>
      <c r="H101" s="24">
        <f t="shared" si="12"/>
        <v>623595</v>
      </c>
      <c r="I101" s="24">
        <f t="shared" si="12"/>
        <v>623595</v>
      </c>
    </row>
    <row r="102" spans="1:9" ht="47.25">
      <c r="A102" s="11">
        <v>89</v>
      </c>
      <c r="B102" s="12" t="s">
        <v>42</v>
      </c>
      <c r="C102" s="13" t="s">
        <v>23</v>
      </c>
      <c r="D102" s="13" t="s">
        <v>96</v>
      </c>
      <c r="E102" s="13" t="s">
        <v>102</v>
      </c>
      <c r="F102" s="13" t="s">
        <v>43</v>
      </c>
      <c r="G102" s="24">
        <f t="shared" si="12"/>
        <v>588064</v>
      </c>
      <c r="H102" s="24">
        <f t="shared" si="12"/>
        <v>623595</v>
      </c>
      <c r="I102" s="24">
        <f t="shared" si="12"/>
        <v>623595</v>
      </c>
    </row>
    <row r="103" spans="1:9" ht="47.25">
      <c r="A103" s="11">
        <v>90</v>
      </c>
      <c r="B103" s="12" t="s">
        <v>44</v>
      </c>
      <c r="C103" s="13" t="s">
        <v>23</v>
      </c>
      <c r="D103" s="13" t="s">
        <v>96</v>
      </c>
      <c r="E103" s="13" t="s">
        <v>102</v>
      </c>
      <c r="F103" s="13" t="s">
        <v>45</v>
      </c>
      <c r="G103" s="24">
        <f>582234+5823+7</f>
        <v>588064</v>
      </c>
      <c r="H103" s="24">
        <f>617420+6175</f>
        <v>623595</v>
      </c>
      <c r="I103" s="24">
        <f>617420+6175</f>
        <v>623595</v>
      </c>
    </row>
    <row r="104" spans="1:9" ht="77.25" customHeight="1">
      <c r="A104" s="11">
        <v>91</v>
      </c>
      <c r="B104" s="12" t="s">
        <v>165</v>
      </c>
      <c r="C104" s="13" t="s">
        <v>23</v>
      </c>
      <c r="D104" s="13" t="s">
        <v>96</v>
      </c>
      <c r="E104" s="13" t="s">
        <v>153</v>
      </c>
      <c r="F104" s="13"/>
      <c r="G104" s="24">
        <f>G105</f>
        <v>24720</v>
      </c>
      <c r="H104" s="24">
        <f>H105</f>
        <v>22660</v>
      </c>
      <c r="I104" s="24">
        <f>I105</f>
        <v>22660</v>
      </c>
    </row>
    <row r="105" spans="1:9" ht="47.25">
      <c r="A105" s="11">
        <v>92</v>
      </c>
      <c r="B105" s="12" t="s">
        <v>42</v>
      </c>
      <c r="C105" s="13" t="s">
        <v>23</v>
      </c>
      <c r="D105" s="13" t="s">
        <v>96</v>
      </c>
      <c r="E105" s="13" t="s">
        <v>153</v>
      </c>
      <c r="F105" s="13" t="s">
        <v>43</v>
      </c>
      <c r="G105" s="24">
        <f>SUM(G106)</f>
        <v>24720</v>
      </c>
      <c r="H105" s="24">
        <f>SUM(H106)</f>
        <v>22660</v>
      </c>
      <c r="I105" s="24">
        <f>SUM(I106)</f>
        <v>22660</v>
      </c>
    </row>
    <row r="106" spans="1:9" ht="47.25">
      <c r="A106" s="11">
        <v>93</v>
      </c>
      <c r="B106" s="12" t="s">
        <v>44</v>
      </c>
      <c r="C106" s="13" t="s">
        <v>23</v>
      </c>
      <c r="D106" s="13" t="s">
        <v>96</v>
      </c>
      <c r="E106" s="13" t="s">
        <v>153</v>
      </c>
      <c r="F106" s="13" t="s">
        <v>45</v>
      </c>
      <c r="G106" s="24">
        <f>24000+720</f>
        <v>24720</v>
      </c>
      <c r="H106" s="24">
        <f>22000+660</f>
        <v>22660</v>
      </c>
      <c r="I106" s="24">
        <f>22000+660</f>
        <v>22660</v>
      </c>
    </row>
    <row r="107" spans="1:9" ht="80.25" customHeight="1">
      <c r="A107" s="11">
        <v>94</v>
      </c>
      <c r="B107" s="55" t="s">
        <v>183</v>
      </c>
      <c r="C107" s="13"/>
      <c r="D107" s="13" t="s">
        <v>96</v>
      </c>
      <c r="E107" s="13" t="s">
        <v>185</v>
      </c>
      <c r="F107" s="13"/>
      <c r="G107" s="24">
        <f>G108</f>
        <v>708820</v>
      </c>
      <c r="H107" s="24">
        <v>0</v>
      </c>
      <c r="I107" s="24">
        <v>0</v>
      </c>
    </row>
    <row r="108" spans="1:9" ht="78.75">
      <c r="A108" s="11">
        <v>95</v>
      </c>
      <c r="B108" s="49" t="s">
        <v>184</v>
      </c>
      <c r="C108" s="13"/>
      <c r="D108" s="13" t="s">
        <v>96</v>
      </c>
      <c r="E108" s="13" t="s">
        <v>186</v>
      </c>
      <c r="F108" s="13"/>
      <c r="G108" s="24">
        <f>G109</f>
        <v>708820</v>
      </c>
      <c r="H108" s="24">
        <v>0</v>
      </c>
      <c r="I108" s="24">
        <v>0</v>
      </c>
    </row>
    <row r="109" spans="1:9" ht="160.5" customHeight="1">
      <c r="A109" s="11">
        <v>96</v>
      </c>
      <c r="B109" s="34" t="s">
        <v>164</v>
      </c>
      <c r="C109" s="13" t="s">
        <v>23</v>
      </c>
      <c r="D109" s="13" t="s">
        <v>96</v>
      </c>
      <c r="E109" s="13" t="s">
        <v>163</v>
      </c>
      <c r="F109" s="13"/>
      <c r="G109" s="24">
        <f>G110</f>
        <v>708820</v>
      </c>
      <c r="H109" s="24">
        <v>0</v>
      </c>
      <c r="I109" s="24">
        <v>0</v>
      </c>
    </row>
    <row r="110" spans="1:9" ht="47.25">
      <c r="A110" s="11">
        <v>97</v>
      </c>
      <c r="B110" s="12" t="s">
        <v>42</v>
      </c>
      <c r="C110" s="13" t="s">
        <v>23</v>
      </c>
      <c r="D110" s="13" t="s">
        <v>96</v>
      </c>
      <c r="E110" s="13" t="s">
        <v>163</v>
      </c>
      <c r="F110" s="13" t="s">
        <v>43</v>
      </c>
      <c r="G110" s="24">
        <f>G111</f>
        <v>708820</v>
      </c>
      <c r="H110" s="24">
        <v>0</v>
      </c>
      <c r="I110" s="24">
        <v>0</v>
      </c>
    </row>
    <row r="111" spans="1:9" ht="47.25">
      <c r="A111" s="11">
        <v>98</v>
      </c>
      <c r="B111" s="12" t="s">
        <v>44</v>
      </c>
      <c r="C111" s="13" t="s">
        <v>23</v>
      </c>
      <c r="D111" s="13" t="s">
        <v>96</v>
      </c>
      <c r="E111" s="13" t="s">
        <v>163</v>
      </c>
      <c r="F111" s="13" t="s">
        <v>45</v>
      </c>
      <c r="G111" s="24">
        <v>708820</v>
      </c>
      <c r="H111" s="24">
        <v>0</v>
      </c>
      <c r="I111" s="24">
        <v>0</v>
      </c>
    </row>
    <row r="112" spans="1:9" ht="31.5">
      <c r="A112" s="11">
        <v>99</v>
      </c>
      <c r="B112" s="50" t="s">
        <v>172</v>
      </c>
      <c r="C112" s="51" t="s">
        <v>23</v>
      </c>
      <c r="D112" s="51" t="s">
        <v>173</v>
      </c>
      <c r="E112" s="52" t="s">
        <v>139</v>
      </c>
      <c r="F112" s="51"/>
      <c r="G112" s="54">
        <f>G113</f>
        <v>5000</v>
      </c>
      <c r="H112" s="24">
        <v>0</v>
      </c>
      <c r="I112" s="24">
        <v>0</v>
      </c>
    </row>
    <row r="113" spans="1:9" ht="63">
      <c r="A113" s="11">
        <v>100</v>
      </c>
      <c r="B113" s="50" t="s">
        <v>174</v>
      </c>
      <c r="C113" s="51" t="s">
        <v>23</v>
      </c>
      <c r="D113" s="51" t="s">
        <v>173</v>
      </c>
      <c r="E113" s="52" t="s">
        <v>175</v>
      </c>
      <c r="F113" s="53"/>
      <c r="G113" s="54">
        <f>G114</f>
        <v>5000</v>
      </c>
      <c r="H113" s="24">
        <v>0</v>
      </c>
      <c r="I113" s="24">
        <v>0</v>
      </c>
    </row>
    <row r="114" spans="1:9" ht="47.25">
      <c r="A114" s="11">
        <v>101</v>
      </c>
      <c r="B114" s="50" t="s">
        <v>42</v>
      </c>
      <c r="C114" s="51" t="s">
        <v>23</v>
      </c>
      <c r="D114" s="51" t="s">
        <v>173</v>
      </c>
      <c r="E114" s="52" t="s">
        <v>175</v>
      </c>
      <c r="F114" s="51" t="s">
        <v>43</v>
      </c>
      <c r="G114" s="54">
        <f>G115</f>
        <v>5000</v>
      </c>
      <c r="H114" s="24">
        <v>0</v>
      </c>
      <c r="I114" s="24">
        <v>0</v>
      </c>
    </row>
    <row r="115" spans="1:9" ht="47.25">
      <c r="A115" s="11">
        <v>102</v>
      </c>
      <c r="B115" s="50" t="s">
        <v>44</v>
      </c>
      <c r="C115" s="51" t="s">
        <v>23</v>
      </c>
      <c r="D115" s="51" t="s">
        <v>173</v>
      </c>
      <c r="E115" s="52" t="s">
        <v>175</v>
      </c>
      <c r="F115" s="51" t="s">
        <v>45</v>
      </c>
      <c r="G115" s="54">
        <v>5000</v>
      </c>
      <c r="H115" s="24">
        <v>0</v>
      </c>
      <c r="I115" s="24">
        <v>0</v>
      </c>
    </row>
    <row r="116" spans="1:9" ht="31.5">
      <c r="A116" s="11">
        <v>103</v>
      </c>
      <c r="B116" s="12" t="s">
        <v>103</v>
      </c>
      <c r="C116" s="13" t="s">
        <v>23</v>
      </c>
      <c r="D116" s="13" t="s">
        <v>104</v>
      </c>
      <c r="E116" s="13"/>
      <c r="F116" s="13"/>
      <c r="G116" s="14">
        <f>SUM(G117+G123)</f>
        <v>1808436.93</v>
      </c>
      <c r="H116" s="14">
        <f>SUM(H117+H123)</f>
        <v>941423</v>
      </c>
      <c r="I116" s="14">
        <f>SUM(I117+I123)</f>
        <v>841423</v>
      </c>
    </row>
    <row r="117" spans="1:9" ht="15.75">
      <c r="A117" s="11">
        <v>104</v>
      </c>
      <c r="B117" s="12" t="s">
        <v>105</v>
      </c>
      <c r="C117" s="13" t="s">
        <v>23</v>
      </c>
      <c r="D117" s="13" t="s">
        <v>106</v>
      </c>
      <c r="E117" s="13"/>
      <c r="F117" s="13"/>
      <c r="G117" s="14">
        <f aca="true" t="shared" si="13" ref="G117:I121">SUM(G118)</f>
        <v>0</v>
      </c>
      <c r="H117" s="14">
        <f t="shared" si="13"/>
        <v>5000</v>
      </c>
      <c r="I117" s="14">
        <f t="shared" si="13"/>
        <v>5000</v>
      </c>
    </row>
    <row r="118" spans="1:9" ht="63">
      <c r="A118" s="11">
        <v>105</v>
      </c>
      <c r="B118" s="12" t="s">
        <v>85</v>
      </c>
      <c r="C118" s="13" t="s">
        <v>23</v>
      </c>
      <c r="D118" s="13" t="s">
        <v>106</v>
      </c>
      <c r="E118" s="13" t="s">
        <v>78</v>
      </c>
      <c r="F118" s="13"/>
      <c r="G118" s="14">
        <f t="shared" si="13"/>
        <v>0</v>
      </c>
      <c r="H118" s="14">
        <f t="shared" si="13"/>
        <v>5000</v>
      </c>
      <c r="I118" s="14">
        <f t="shared" si="13"/>
        <v>5000</v>
      </c>
    </row>
    <row r="119" spans="1:9" ht="47.25">
      <c r="A119" s="11">
        <v>106</v>
      </c>
      <c r="B119" s="12" t="s">
        <v>97</v>
      </c>
      <c r="C119" s="13" t="s">
        <v>23</v>
      </c>
      <c r="D119" s="13" t="s">
        <v>106</v>
      </c>
      <c r="E119" s="13" t="s">
        <v>98</v>
      </c>
      <c r="F119" s="13"/>
      <c r="G119" s="14">
        <f t="shared" si="13"/>
        <v>0</v>
      </c>
      <c r="H119" s="14">
        <f t="shared" si="13"/>
        <v>5000</v>
      </c>
      <c r="I119" s="14">
        <f t="shared" si="13"/>
        <v>5000</v>
      </c>
    </row>
    <row r="120" spans="1:9" ht="110.25">
      <c r="A120" s="11">
        <v>107</v>
      </c>
      <c r="B120" s="12" t="s">
        <v>107</v>
      </c>
      <c r="C120" s="13" t="s">
        <v>23</v>
      </c>
      <c r="D120" s="13" t="s">
        <v>106</v>
      </c>
      <c r="E120" s="13" t="s">
        <v>108</v>
      </c>
      <c r="F120" s="13"/>
      <c r="G120" s="14">
        <f t="shared" si="13"/>
        <v>0</v>
      </c>
      <c r="H120" s="14">
        <f t="shared" si="13"/>
        <v>5000</v>
      </c>
      <c r="I120" s="14">
        <f t="shared" si="13"/>
        <v>5000</v>
      </c>
    </row>
    <row r="121" spans="1:9" ht="47.25">
      <c r="A121" s="11">
        <v>108</v>
      </c>
      <c r="B121" s="12" t="s">
        <v>42</v>
      </c>
      <c r="C121" s="13" t="s">
        <v>23</v>
      </c>
      <c r="D121" s="13" t="s">
        <v>106</v>
      </c>
      <c r="E121" s="13" t="s">
        <v>108</v>
      </c>
      <c r="F121" s="13" t="s">
        <v>43</v>
      </c>
      <c r="G121" s="14">
        <f t="shared" si="13"/>
        <v>0</v>
      </c>
      <c r="H121" s="14">
        <f t="shared" si="13"/>
        <v>5000</v>
      </c>
      <c r="I121" s="14">
        <f t="shared" si="13"/>
        <v>5000</v>
      </c>
    </row>
    <row r="122" spans="1:9" ht="47.25">
      <c r="A122" s="11">
        <v>109</v>
      </c>
      <c r="B122" s="12" t="s">
        <v>44</v>
      </c>
      <c r="C122" s="13" t="s">
        <v>23</v>
      </c>
      <c r="D122" s="13" t="s">
        <v>106</v>
      </c>
      <c r="E122" s="13" t="s">
        <v>108</v>
      </c>
      <c r="F122" s="13" t="s">
        <v>45</v>
      </c>
      <c r="G122" s="14">
        <v>0</v>
      </c>
      <c r="H122" s="14">
        <v>5000</v>
      </c>
      <c r="I122" s="14">
        <v>5000</v>
      </c>
    </row>
    <row r="123" spans="1:9" ht="15.75">
      <c r="A123" s="11">
        <v>110</v>
      </c>
      <c r="B123" s="12" t="s">
        <v>109</v>
      </c>
      <c r="C123" s="13" t="s">
        <v>23</v>
      </c>
      <c r="D123" s="13" t="s">
        <v>110</v>
      </c>
      <c r="E123" s="13"/>
      <c r="F123" s="13"/>
      <c r="G123" s="14">
        <f aca="true" t="shared" si="14" ref="G123:I124">SUM(G124)</f>
        <v>1808436.93</v>
      </c>
      <c r="H123" s="14">
        <f t="shared" si="14"/>
        <v>936423</v>
      </c>
      <c r="I123" s="14">
        <f t="shared" si="14"/>
        <v>836423</v>
      </c>
    </row>
    <row r="124" spans="1:9" ht="63">
      <c r="A124" s="11">
        <v>111</v>
      </c>
      <c r="B124" s="12" t="s">
        <v>85</v>
      </c>
      <c r="C124" s="13" t="s">
        <v>23</v>
      </c>
      <c r="D124" s="13" t="s">
        <v>110</v>
      </c>
      <c r="E124" s="13" t="s">
        <v>78</v>
      </c>
      <c r="F124" s="13"/>
      <c r="G124" s="14">
        <f t="shared" si="14"/>
        <v>1808436.93</v>
      </c>
      <c r="H124" s="14">
        <f t="shared" si="14"/>
        <v>936423</v>
      </c>
      <c r="I124" s="14">
        <f t="shared" si="14"/>
        <v>836423</v>
      </c>
    </row>
    <row r="125" spans="1:9" ht="47.25">
      <c r="A125" s="11">
        <v>112</v>
      </c>
      <c r="B125" s="12" t="s">
        <v>97</v>
      </c>
      <c r="C125" s="13" t="s">
        <v>23</v>
      </c>
      <c r="D125" s="13" t="s">
        <v>110</v>
      </c>
      <c r="E125" s="13" t="s">
        <v>98</v>
      </c>
      <c r="F125" s="13"/>
      <c r="G125" s="14">
        <f>SUM(G126+G129+G134)+G142+G145+G148+G139</f>
        <v>1808436.93</v>
      </c>
      <c r="H125" s="14">
        <f>SUM(H126+H129+H134)</f>
        <v>936423</v>
      </c>
      <c r="I125" s="14">
        <f>SUM(I126+I129+I134)</f>
        <v>836423</v>
      </c>
    </row>
    <row r="126" spans="1:9" ht="203.25" customHeight="1">
      <c r="A126" s="11">
        <v>113</v>
      </c>
      <c r="B126" s="23" t="s">
        <v>111</v>
      </c>
      <c r="C126" s="13" t="s">
        <v>23</v>
      </c>
      <c r="D126" s="13" t="s">
        <v>110</v>
      </c>
      <c r="E126" s="13" t="s">
        <v>112</v>
      </c>
      <c r="F126" s="13"/>
      <c r="G126" s="14">
        <f>SUM(G127)</f>
        <v>31873</v>
      </c>
      <c r="H126" s="14">
        <v>0</v>
      </c>
      <c r="I126" s="14">
        <v>0</v>
      </c>
    </row>
    <row r="127" spans="1:9" ht="110.25">
      <c r="A127" s="11">
        <v>114</v>
      </c>
      <c r="B127" s="12" t="s">
        <v>34</v>
      </c>
      <c r="C127" s="13" t="s">
        <v>23</v>
      </c>
      <c r="D127" s="13" t="s">
        <v>110</v>
      </c>
      <c r="E127" s="13" t="s">
        <v>112</v>
      </c>
      <c r="F127" s="13" t="s">
        <v>35</v>
      </c>
      <c r="G127" s="14">
        <f>SUM(G128)</f>
        <v>31873</v>
      </c>
      <c r="H127" s="14">
        <v>0</v>
      </c>
      <c r="I127" s="14">
        <v>0</v>
      </c>
    </row>
    <row r="128" spans="1:9" ht="31.5">
      <c r="A128" s="11">
        <v>115</v>
      </c>
      <c r="B128" s="12" t="s">
        <v>113</v>
      </c>
      <c r="C128" s="13" t="s">
        <v>23</v>
      </c>
      <c r="D128" s="13" t="s">
        <v>110</v>
      </c>
      <c r="E128" s="13" t="s">
        <v>112</v>
      </c>
      <c r="F128" s="13" t="s">
        <v>114</v>
      </c>
      <c r="G128" s="14">
        <v>31873</v>
      </c>
      <c r="H128" s="14">
        <v>0</v>
      </c>
      <c r="I128" s="14">
        <v>0</v>
      </c>
    </row>
    <row r="129" spans="1:9" ht="94.5">
      <c r="A129" s="11">
        <v>116</v>
      </c>
      <c r="B129" s="12" t="s">
        <v>115</v>
      </c>
      <c r="C129" s="13" t="s">
        <v>23</v>
      </c>
      <c r="D129" s="13" t="s">
        <v>110</v>
      </c>
      <c r="E129" s="13" t="s">
        <v>116</v>
      </c>
      <c r="F129" s="13"/>
      <c r="G129" s="14">
        <f>SUM(G130+G132)</f>
        <v>784483</v>
      </c>
      <c r="H129" s="14">
        <f>SUM(H130+H132)</f>
        <v>922973</v>
      </c>
      <c r="I129" s="14">
        <f>SUM(I130+I132)</f>
        <v>822973</v>
      </c>
    </row>
    <row r="130" spans="1:9" ht="110.25">
      <c r="A130" s="11">
        <v>117</v>
      </c>
      <c r="B130" s="12" t="s">
        <v>34</v>
      </c>
      <c r="C130" s="13" t="s">
        <v>23</v>
      </c>
      <c r="D130" s="13" t="s">
        <v>110</v>
      </c>
      <c r="E130" s="13" t="s">
        <v>116</v>
      </c>
      <c r="F130" s="13" t="s">
        <v>35</v>
      </c>
      <c r="G130" s="14">
        <f>SUM(G131)</f>
        <v>284483</v>
      </c>
      <c r="H130" s="14">
        <f>SUM(H131)</f>
        <v>422973</v>
      </c>
      <c r="I130" s="14">
        <f>SUM(I131)</f>
        <v>422973</v>
      </c>
    </row>
    <row r="131" spans="1:9" ht="31.5">
      <c r="A131" s="11">
        <v>118</v>
      </c>
      <c r="B131" s="12" t="s">
        <v>113</v>
      </c>
      <c r="C131" s="13" t="s">
        <v>23</v>
      </c>
      <c r="D131" s="13" t="s">
        <v>110</v>
      </c>
      <c r="E131" s="13" t="s">
        <v>116</v>
      </c>
      <c r="F131" s="13" t="s">
        <v>114</v>
      </c>
      <c r="G131" s="25">
        <f>422973-108364-32726+2600</f>
        <v>284483</v>
      </c>
      <c r="H131" s="14">
        <v>422973</v>
      </c>
      <c r="I131" s="14">
        <v>422973</v>
      </c>
    </row>
    <row r="132" spans="1:9" ht="47.25">
      <c r="A132" s="11">
        <v>119</v>
      </c>
      <c r="B132" s="12" t="s">
        <v>42</v>
      </c>
      <c r="C132" s="13" t="s">
        <v>23</v>
      </c>
      <c r="D132" s="13" t="s">
        <v>110</v>
      </c>
      <c r="E132" s="13" t="s">
        <v>116</v>
      </c>
      <c r="F132" s="13" t="s">
        <v>43</v>
      </c>
      <c r="G132" s="14">
        <f>SUM(G133)</f>
        <v>500000</v>
      </c>
      <c r="H132" s="14">
        <f>SUM(H133)</f>
        <v>500000</v>
      </c>
      <c r="I132" s="14">
        <f>SUM(I133)</f>
        <v>400000</v>
      </c>
    </row>
    <row r="133" spans="1:9" ht="47.25">
      <c r="A133" s="11">
        <v>120</v>
      </c>
      <c r="B133" s="12" t="s">
        <v>44</v>
      </c>
      <c r="C133" s="13" t="s">
        <v>23</v>
      </c>
      <c r="D133" s="13" t="s">
        <v>110</v>
      </c>
      <c r="E133" s="13" t="s">
        <v>116</v>
      </c>
      <c r="F133" s="13" t="s">
        <v>45</v>
      </c>
      <c r="G133" s="25">
        <f>500000-25000+25000</f>
        <v>500000</v>
      </c>
      <c r="H133" s="14">
        <v>500000</v>
      </c>
      <c r="I133" s="14">
        <v>400000</v>
      </c>
    </row>
    <row r="134" spans="1:9" ht="110.25">
      <c r="A134" s="11">
        <v>121</v>
      </c>
      <c r="B134" s="12" t="s">
        <v>117</v>
      </c>
      <c r="C134" s="13" t="s">
        <v>23</v>
      </c>
      <c r="D134" s="13" t="s">
        <v>110</v>
      </c>
      <c r="E134" s="13" t="s">
        <v>118</v>
      </c>
      <c r="F134" s="13"/>
      <c r="G134" s="14">
        <f>SUM(G135+G137)</f>
        <v>29450</v>
      </c>
      <c r="H134" s="14">
        <f>SUM(H135+H137)</f>
        <v>13450</v>
      </c>
      <c r="I134" s="14">
        <f>SUM(I135+I137)</f>
        <v>13450</v>
      </c>
    </row>
    <row r="135" spans="1:9" ht="47.25">
      <c r="A135" s="11">
        <v>122</v>
      </c>
      <c r="B135" s="12" t="s">
        <v>42</v>
      </c>
      <c r="C135" s="13" t="s">
        <v>23</v>
      </c>
      <c r="D135" s="13" t="s">
        <v>110</v>
      </c>
      <c r="E135" s="13" t="s">
        <v>118</v>
      </c>
      <c r="F135" s="13" t="s">
        <v>43</v>
      </c>
      <c r="G135" s="14">
        <f>SUM(G136)</f>
        <v>29000</v>
      </c>
      <c r="H135" s="14">
        <f>SUM(H136)</f>
        <v>13000</v>
      </c>
      <c r="I135" s="14">
        <f>SUM(I136)</f>
        <v>13000</v>
      </c>
    </row>
    <row r="136" spans="1:9" ht="47.25">
      <c r="A136" s="11">
        <v>123</v>
      </c>
      <c r="B136" s="12" t="s">
        <v>44</v>
      </c>
      <c r="C136" s="13" t="s">
        <v>23</v>
      </c>
      <c r="D136" s="13" t="s">
        <v>110</v>
      </c>
      <c r="E136" s="13" t="s">
        <v>118</v>
      </c>
      <c r="F136" s="13" t="s">
        <v>45</v>
      </c>
      <c r="G136" s="24">
        <v>29000</v>
      </c>
      <c r="H136" s="14">
        <v>13000</v>
      </c>
      <c r="I136" s="14">
        <v>13000</v>
      </c>
    </row>
    <row r="137" spans="1:9" ht="15.75">
      <c r="A137" s="11">
        <v>124</v>
      </c>
      <c r="B137" s="12" t="s">
        <v>54</v>
      </c>
      <c r="C137" s="13" t="s">
        <v>23</v>
      </c>
      <c r="D137" s="13" t="s">
        <v>110</v>
      </c>
      <c r="E137" s="13" t="s">
        <v>118</v>
      </c>
      <c r="F137" s="13" t="s">
        <v>55</v>
      </c>
      <c r="G137" s="24">
        <f>SUM(G138)</f>
        <v>450</v>
      </c>
      <c r="H137" s="14">
        <f>SUM(H138)</f>
        <v>450</v>
      </c>
      <c r="I137" s="14">
        <f>SUM(I138)</f>
        <v>450</v>
      </c>
    </row>
    <row r="138" spans="1:9" ht="30.75" customHeight="1">
      <c r="A138" s="35">
        <v>125</v>
      </c>
      <c r="B138" s="36" t="s">
        <v>64</v>
      </c>
      <c r="C138" s="37" t="s">
        <v>23</v>
      </c>
      <c r="D138" s="37" t="s">
        <v>110</v>
      </c>
      <c r="E138" s="37" t="s">
        <v>118</v>
      </c>
      <c r="F138" s="37" t="s">
        <v>65</v>
      </c>
      <c r="G138" s="38">
        <v>450</v>
      </c>
      <c r="H138" s="39">
        <v>450</v>
      </c>
      <c r="I138" s="39">
        <v>450</v>
      </c>
    </row>
    <row r="139" spans="1:9" ht="110.25" customHeight="1">
      <c r="A139" s="33">
        <v>126</v>
      </c>
      <c r="B139" s="57" t="s">
        <v>179</v>
      </c>
      <c r="C139" s="27" t="s">
        <v>23</v>
      </c>
      <c r="D139" s="27" t="s">
        <v>110</v>
      </c>
      <c r="E139" s="27" t="s">
        <v>177</v>
      </c>
      <c r="F139" s="27"/>
      <c r="G139" s="29">
        <f>G140</f>
        <v>11176</v>
      </c>
      <c r="H139" s="28">
        <v>0</v>
      </c>
      <c r="I139" s="28">
        <v>0</v>
      </c>
    </row>
    <row r="140" spans="1:9" ht="61.5" customHeight="1">
      <c r="A140" s="33">
        <v>127</v>
      </c>
      <c r="B140" s="57" t="s">
        <v>42</v>
      </c>
      <c r="C140" s="27" t="s">
        <v>23</v>
      </c>
      <c r="D140" s="27" t="s">
        <v>110</v>
      </c>
      <c r="E140" s="27" t="s">
        <v>177</v>
      </c>
      <c r="F140" s="27" t="s">
        <v>43</v>
      </c>
      <c r="G140" s="29">
        <f>G141</f>
        <v>11176</v>
      </c>
      <c r="H140" s="28">
        <v>0</v>
      </c>
      <c r="I140" s="28">
        <v>0</v>
      </c>
    </row>
    <row r="141" spans="1:9" ht="60" customHeight="1">
      <c r="A141" s="33">
        <v>128</v>
      </c>
      <c r="B141" s="57" t="s">
        <v>44</v>
      </c>
      <c r="C141" s="27" t="s">
        <v>23</v>
      </c>
      <c r="D141" s="27" t="s">
        <v>110</v>
      </c>
      <c r="E141" s="27" t="s">
        <v>177</v>
      </c>
      <c r="F141" s="27" t="s">
        <v>45</v>
      </c>
      <c r="G141" s="58">
        <f>268776-255000-2600</f>
        <v>11176</v>
      </c>
      <c r="H141" s="28">
        <v>0</v>
      </c>
      <c r="I141" s="28">
        <v>0</v>
      </c>
    </row>
    <row r="142" spans="1:9" ht="90" customHeight="1">
      <c r="A142" s="26">
        <v>129</v>
      </c>
      <c r="B142" s="56" t="s">
        <v>154</v>
      </c>
      <c r="C142" s="30" t="s">
        <v>23</v>
      </c>
      <c r="D142" s="30" t="s">
        <v>110</v>
      </c>
      <c r="E142" s="30" t="s">
        <v>155</v>
      </c>
      <c r="F142" s="30"/>
      <c r="G142" s="31">
        <f>SUM(G143)</f>
        <v>799483</v>
      </c>
      <c r="H142" s="32">
        <v>0</v>
      </c>
      <c r="I142" s="32">
        <v>0</v>
      </c>
    </row>
    <row r="143" spans="1:9" ht="47.25">
      <c r="A143" s="26">
        <v>130</v>
      </c>
      <c r="B143" s="57" t="s">
        <v>42</v>
      </c>
      <c r="C143" s="27" t="s">
        <v>23</v>
      </c>
      <c r="D143" s="27" t="s">
        <v>110</v>
      </c>
      <c r="E143" s="27" t="s">
        <v>155</v>
      </c>
      <c r="F143" s="27" t="s">
        <v>43</v>
      </c>
      <c r="G143" s="29">
        <f>SUM(G144)</f>
        <v>799483</v>
      </c>
      <c r="H143" s="28">
        <v>0</v>
      </c>
      <c r="I143" s="28">
        <v>0</v>
      </c>
    </row>
    <row r="144" spans="1:9" ht="47.25">
      <c r="A144" s="26">
        <v>131</v>
      </c>
      <c r="B144" s="57" t="s">
        <v>44</v>
      </c>
      <c r="C144" s="27" t="s">
        <v>23</v>
      </c>
      <c r="D144" s="27" t="s">
        <v>110</v>
      </c>
      <c r="E144" s="27" t="s">
        <v>155</v>
      </c>
      <c r="F144" s="27" t="s">
        <v>45</v>
      </c>
      <c r="G144" s="29">
        <v>799483</v>
      </c>
      <c r="H144" s="28">
        <v>0</v>
      </c>
      <c r="I144" s="28">
        <v>0</v>
      </c>
    </row>
    <row r="145" spans="1:9" ht="15.75">
      <c r="A145" s="26">
        <v>132</v>
      </c>
      <c r="B145" s="57" t="s">
        <v>180</v>
      </c>
      <c r="C145" s="27" t="s">
        <v>23</v>
      </c>
      <c r="D145" s="27" t="s">
        <v>110</v>
      </c>
      <c r="E145" s="27" t="s">
        <v>156</v>
      </c>
      <c r="F145" s="27"/>
      <c r="G145" s="29">
        <f>SUM(G146)</f>
        <v>79360.13</v>
      </c>
      <c r="H145" s="28">
        <v>0</v>
      </c>
      <c r="I145" s="28">
        <v>0</v>
      </c>
    </row>
    <row r="146" spans="1:9" ht="47.25">
      <c r="A146" s="26">
        <v>133</v>
      </c>
      <c r="B146" s="57" t="s">
        <v>42</v>
      </c>
      <c r="C146" s="27" t="s">
        <v>23</v>
      </c>
      <c r="D146" s="27" t="s">
        <v>110</v>
      </c>
      <c r="E146" s="27" t="s">
        <v>156</v>
      </c>
      <c r="F146" s="27" t="s">
        <v>43</v>
      </c>
      <c r="G146" s="29">
        <f>SUM(G147)</f>
        <v>79360.13</v>
      </c>
      <c r="H146" s="28">
        <v>0</v>
      </c>
      <c r="I146" s="28">
        <v>0</v>
      </c>
    </row>
    <row r="147" spans="1:9" ht="47.25">
      <c r="A147" s="26">
        <v>134</v>
      </c>
      <c r="B147" s="57" t="s">
        <v>44</v>
      </c>
      <c r="C147" s="27" t="s">
        <v>23</v>
      </c>
      <c r="D147" s="27" t="s">
        <v>110</v>
      </c>
      <c r="E147" s="27" t="s">
        <v>156</v>
      </c>
      <c r="F147" s="27" t="s">
        <v>45</v>
      </c>
      <c r="G147" s="58">
        <f>75245+4115.13</f>
        <v>79360.13</v>
      </c>
      <c r="H147" s="28">
        <v>0</v>
      </c>
      <c r="I147" s="28">
        <v>0</v>
      </c>
    </row>
    <row r="148" spans="1:9" ht="110.25">
      <c r="A148" s="26">
        <v>135</v>
      </c>
      <c r="B148" s="57" t="s">
        <v>157</v>
      </c>
      <c r="C148" s="27" t="s">
        <v>23</v>
      </c>
      <c r="D148" s="27" t="s">
        <v>110</v>
      </c>
      <c r="E148" s="27" t="s">
        <v>158</v>
      </c>
      <c r="F148" s="27"/>
      <c r="G148" s="29">
        <f>SUM(G149)</f>
        <v>72611.8</v>
      </c>
      <c r="H148" s="28">
        <v>0</v>
      </c>
      <c r="I148" s="28">
        <v>0</v>
      </c>
    </row>
    <row r="149" spans="1:9" ht="47.25">
      <c r="A149" s="26">
        <v>136</v>
      </c>
      <c r="B149" s="57" t="s">
        <v>42</v>
      </c>
      <c r="C149" s="27" t="s">
        <v>23</v>
      </c>
      <c r="D149" s="27" t="s">
        <v>110</v>
      </c>
      <c r="E149" s="27" t="s">
        <v>158</v>
      </c>
      <c r="F149" s="27" t="s">
        <v>43</v>
      </c>
      <c r="G149" s="29">
        <f>SUM(G150)</f>
        <v>72611.8</v>
      </c>
      <c r="H149" s="28">
        <v>0</v>
      </c>
      <c r="I149" s="28">
        <v>0</v>
      </c>
    </row>
    <row r="150" spans="1:9" ht="47.25">
      <c r="A150" s="26">
        <v>137</v>
      </c>
      <c r="B150" s="57" t="s">
        <v>44</v>
      </c>
      <c r="C150" s="27" t="s">
        <v>23</v>
      </c>
      <c r="D150" s="27" t="s">
        <v>110</v>
      </c>
      <c r="E150" s="27" t="s">
        <v>158</v>
      </c>
      <c r="F150" s="27" t="s">
        <v>45</v>
      </c>
      <c r="G150" s="58">
        <f>65840+6771.8</f>
        <v>72611.8</v>
      </c>
      <c r="H150" s="28">
        <v>0</v>
      </c>
      <c r="I150" s="28">
        <v>0</v>
      </c>
    </row>
    <row r="151" spans="1:9" ht="15.75">
      <c r="A151" s="45">
        <v>138</v>
      </c>
      <c r="B151" s="43" t="s">
        <v>119</v>
      </c>
      <c r="C151" s="44" t="s">
        <v>23</v>
      </c>
      <c r="D151" s="44" t="s">
        <v>120</v>
      </c>
      <c r="E151" s="44"/>
      <c r="F151" s="44"/>
      <c r="G151" s="46">
        <f aca="true" t="shared" si="15" ref="G151:I159">SUM(G152)</f>
        <v>64900</v>
      </c>
      <c r="H151" s="47">
        <f t="shared" si="15"/>
        <v>45000</v>
      </c>
      <c r="I151" s="47">
        <f t="shared" si="15"/>
        <v>45000</v>
      </c>
    </row>
    <row r="152" spans="1:9" ht="15.75">
      <c r="A152" s="11">
        <v>139</v>
      </c>
      <c r="B152" s="12" t="s">
        <v>121</v>
      </c>
      <c r="C152" s="13" t="s">
        <v>23</v>
      </c>
      <c r="D152" s="13" t="s">
        <v>122</v>
      </c>
      <c r="E152" s="13"/>
      <c r="F152" s="13"/>
      <c r="G152" s="14">
        <f t="shared" si="15"/>
        <v>64900</v>
      </c>
      <c r="H152" s="14">
        <f t="shared" si="15"/>
        <v>45000</v>
      </c>
      <c r="I152" s="14">
        <f t="shared" si="15"/>
        <v>45000</v>
      </c>
    </row>
    <row r="153" spans="1:9" ht="63">
      <c r="A153" s="11">
        <v>140</v>
      </c>
      <c r="B153" s="12" t="s">
        <v>85</v>
      </c>
      <c r="C153" s="13" t="s">
        <v>23</v>
      </c>
      <c r="D153" s="13" t="s">
        <v>122</v>
      </c>
      <c r="E153" s="13" t="s">
        <v>78</v>
      </c>
      <c r="F153" s="13"/>
      <c r="G153" s="14">
        <f t="shared" si="15"/>
        <v>64900</v>
      </c>
      <c r="H153" s="14">
        <f t="shared" si="15"/>
        <v>45000</v>
      </c>
      <c r="I153" s="14">
        <f t="shared" si="15"/>
        <v>45000</v>
      </c>
    </row>
    <row r="154" spans="1:9" ht="47.25">
      <c r="A154" s="11">
        <v>141</v>
      </c>
      <c r="B154" s="12" t="s">
        <v>181</v>
      </c>
      <c r="C154" s="13" t="s">
        <v>23</v>
      </c>
      <c r="D154" s="13" t="s">
        <v>122</v>
      </c>
      <c r="E154" s="13" t="s">
        <v>123</v>
      </c>
      <c r="F154" s="13"/>
      <c r="G154" s="14">
        <f>SUM(G158+G155)</f>
        <v>64900</v>
      </c>
      <c r="H154" s="14">
        <f>SUM(H158)</f>
        <v>45000</v>
      </c>
      <c r="I154" s="14">
        <f>SUM(I158)</f>
        <v>45000</v>
      </c>
    </row>
    <row r="155" spans="1:9" ht="110.25">
      <c r="A155" s="11">
        <v>142</v>
      </c>
      <c r="B155" s="40" t="s">
        <v>182</v>
      </c>
      <c r="C155" s="13" t="s">
        <v>23</v>
      </c>
      <c r="D155" s="13" t="s">
        <v>122</v>
      </c>
      <c r="E155" s="33">
        <v>1530077450</v>
      </c>
      <c r="F155" s="13"/>
      <c r="G155" s="14">
        <v>4900</v>
      </c>
      <c r="H155" s="14">
        <v>0</v>
      </c>
      <c r="I155" s="14">
        <v>0</v>
      </c>
    </row>
    <row r="156" spans="1:9" ht="47.25">
      <c r="A156" s="41">
        <v>143</v>
      </c>
      <c r="B156" s="12" t="s">
        <v>42</v>
      </c>
      <c r="C156" s="13" t="s">
        <v>23</v>
      </c>
      <c r="D156" s="13" t="s">
        <v>122</v>
      </c>
      <c r="E156" s="33">
        <v>1530077450</v>
      </c>
      <c r="F156" s="42" t="s">
        <v>43</v>
      </c>
      <c r="G156" s="14">
        <v>4900</v>
      </c>
      <c r="H156" s="14">
        <v>0</v>
      </c>
      <c r="I156" s="14">
        <v>0</v>
      </c>
    </row>
    <row r="157" spans="1:9" ht="47.25">
      <c r="A157" s="41">
        <v>144</v>
      </c>
      <c r="B157" s="12" t="s">
        <v>44</v>
      </c>
      <c r="C157" s="13" t="s">
        <v>23</v>
      </c>
      <c r="D157" s="13" t="s">
        <v>122</v>
      </c>
      <c r="E157" s="33">
        <v>1530077450</v>
      </c>
      <c r="F157" s="42" t="s">
        <v>45</v>
      </c>
      <c r="G157" s="14">
        <v>4900</v>
      </c>
      <c r="H157" s="14">
        <v>0</v>
      </c>
      <c r="I157" s="14">
        <v>0</v>
      </c>
    </row>
    <row r="158" spans="1:9" ht="126">
      <c r="A158" s="11">
        <v>145</v>
      </c>
      <c r="B158" s="43" t="s">
        <v>150</v>
      </c>
      <c r="C158" s="13" t="s">
        <v>23</v>
      </c>
      <c r="D158" s="13" t="s">
        <v>122</v>
      </c>
      <c r="E158" s="44" t="s">
        <v>124</v>
      </c>
      <c r="F158" s="13"/>
      <c r="G158" s="14">
        <f t="shared" si="15"/>
        <v>60000</v>
      </c>
      <c r="H158" s="14">
        <f t="shared" si="15"/>
        <v>45000</v>
      </c>
      <c r="I158" s="14">
        <f t="shared" si="15"/>
        <v>45000</v>
      </c>
    </row>
    <row r="159" spans="1:9" ht="47.25">
      <c r="A159" s="11">
        <v>146</v>
      </c>
      <c r="B159" s="12" t="s">
        <v>42</v>
      </c>
      <c r="C159" s="13" t="s">
        <v>23</v>
      </c>
      <c r="D159" s="13" t="s">
        <v>122</v>
      </c>
      <c r="E159" s="13" t="s">
        <v>124</v>
      </c>
      <c r="F159" s="13" t="s">
        <v>43</v>
      </c>
      <c r="G159" s="14">
        <f t="shared" si="15"/>
        <v>60000</v>
      </c>
      <c r="H159" s="14">
        <f t="shared" si="15"/>
        <v>45000</v>
      </c>
      <c r="I159" s="14">
        <f t="shared" si="15"/>
        <v>45000</v>
      </c>
    </row>
    <row r="160" spans="1:9" ht="47.25">
      <c r="A160" s="11">
        <v>147</v>
      </c>
      <c r="B160" s="12" t="s">
        <v>44</v>
      </c>
      <c r="C160" s="13" t="s">
        <v>23</v>
      </c>
      <c r="D160" s="13" t="s">
        <v>122</v>
      </c>
      <c r="E160" s="13" t="s">
        <v>124</v>
      </c>
      <c r="F160" s="13" t="s">
        <v>45</v>
      </c>
      <c r="G160" s="14">
        <v>60000</v>
      </c>
      <c r="H160" s="14">
        <v>45000</v>
      </c>
      <c r="I160" s="14">
        <v>45000</v>
      </c>
    </row>
    <row r="161" spans="1:10" ht="15.75">
      <c r="A161" s="11">
        <v>148</v>
      </c>
      <c r="B161" s="12" t="s">
        <v>125</v>
      </c>
      <c r="C161" s="13" t="s">
        <v>23</v>
      </c>
      <c r="D161" s="13" t="s">
        <v>126</v>
      </c>
      <c r="E161" s="13"/>
      <c r="F161" s="13"/>
      <c r="G161" s="14">
        <f aca="true" t="shared" si="16" ref="G161:I166">SUM(G162)</f>
        <v>12000</v>
      </c>
      <c r="H161" s="14">
        <f t="shared" si="16"/>
        <v>12000</v>
      </c>
      <c r="I161" s="14">
        <f t="shared" si="16"/>
        <v>12000</v>
      </c>
      <c r="J161" s="19"/>
    </row>
    <row r="162" spans="1:9" ht="20.25" customHeight="1">
      <c r="A162" s="11">
        <v>149</v>
      </c>
      <c r="B162" s="12" t="s">
        <v>127</v>
      </c>
      <c r="C162" s="13" t="s">
        <v>23</v>
      </c>
      <c r="D162" s="13" t="s">
        <v>128</v>
      </c>
      <c r="E162" s="13"/>
      <c r="F162" s="13"/>
      <c r="G162" s="14">
        <f t="shared" si="16"/>
        <v>12000</v>
      </c>
      <c r="H162" s="14">
        <f t="shared" si="16"/>
        <v>12000</v>
      </c>
      <c r="I162" s="14">
        <f t="shared" si="16"/>
        <v>12000</v>
      </c>
    </row>
    <row r="163" spans="1:9" ht="46.5" customHeight="1">
      <c r="A163" s="11">
        <v>150</v>
      </c>
      <c r="B163" s="12" t="s">
        <v>85</v>
      </c>
      <c r="C163" s="13" t="s">
        <v>23</v>
      </c>
      <c r="D163" s="13" t="s">
        <v>128</v>
      </c>
      <c r="E163" s="13" t="s">
        <v>78</v>
      </c>
      <c r="F163" s="13"/>
      <c r="G163" s="14">
        <f t="shared" si="16"/>
        <v>12000</v>
      </c>
      <c r="H163" s="14">
        <f t="shared" si="16"/>
        <v>12000</v>
      </c>
      <c r="I163" s="14">
        <f t="shared" si="16"/>
        <v>12000</v>
      </c>
    </row>
    <row r="164" spans="1:9" ht="42.75" customHeight="1">
      <c r="A164" s="11">
        <v>151</v>
      </c>
      <c r="B164" s="12" t="s">
        <v>129</v>
      </c>
      <c r="C164" s="13" t="s">
        <v>23</v>
      </c>
      <c r="D164" s="13" t="s">
        <v>128</v>
      </c>
      <c r="E164" s="13" t="s">
        <v>123</v>
      </c>
      <c r="F164" s="13"/>
      <c r="G164" s="14">
        <f t="shared" si="16"/>
        <v>12000</v>
      </c>
      <c r="H164" s="14">
        <f t="shared" si="16"/>
        <v>12000</v>
      </c>
      <c r="I164" s="14">
        <f t="shared" si="16"/>
        <v>12000</v>
      </c>
    </row>
    <row r="165" spans="1:9" ht="120" customHeight="1">
      <c r="A165" s="11">
        <v>152</v>
      </c>
      <c r="B165" s="12" t="s">
        <v>151</v>
      </c>
      <c r="C165" s="13" t="s">
        <v>23</v>
      </c>
      <c r="D165" s="13" t="s">
        <v>128</v>
      </c>
      <c r="E165" s="13" t="s">
        <v>130</v>
      </c>
      <c r="F165" s="13"/>
      <c r="G165" s="14">
        <f t="shared" si="16"/>
        <v>12000</v>
      </c>
      <c r="H165" s="14">
        <f t="shared" si="16"/>
        <v>12000</v>
      </c>
      <c r="I165" s="14">
        <f t="shared" si="16"/>
        <v>12000</v>
      </c>
    </row>
    <row r="166" spans="1:9" ht="41.25" customHeight="1">
      <c r="A166" s="11">
        <v>153</v>
      </c>
      <c r="B166" s="12" t="s">
        <v>131</v>
      </c>
      <c r="C166" s="13" t="s">
        <v>23</v>
      </c>
      <c r="D166" s="13" t="s">
        <v>128</v>
      </c>
      <c r="E166" s="13" t="s">
        <v>130</v>
      </c>
      <c r="F166" s="13" t="s">
        <v>132</v>
      </c>
      <c r="G166" s="14">
        <f t="shared" si="16"/>
        <v>12000</v>
      </c>
      <c r="H166" s="14">
        <f t="shared" si="16"/>
        <v>12000</v>
      </c>
      <c r="I166" s="14">
        <f t="shared" si="16"/>
        <v>12000</v>
      </c>
    </row>
    <row r="167" spans="1:9" ht="41.25" customHeight="1">
      <c r="A167" s="11">
        <v>154</v>
      </c>
      <c r="B167" s="12" t="s">
        <v>133</v>
      </c>
      <c r="C167" s="13" t="s">
        <v>23</v>
      </c>
      <c r="D167" s="13" t="s">
        <v>128</v>
      </c>
      <c r="E167" s="13" t="s">
        <v>130</v>
      </c>
      <c r="F167" s="13" t="s">
        <v>134</v>
      </c>
      <c r="G167" s="14">
        <v>12000</v>
      </c>
      <c r="H167" s="14">
        <v>12000</v>
      </c>
      <c r="I167" s="14">
        <v>12000</v>
      </c>
    </row>
    <row r="168" spans="1:9" ht="20.25" customHeight="1">
      <c r="A168" s="11">
        <v>155</v>
      </c>
      <c r="B168" s="12" t="s">
        <v>135</v>
      </c>
      <c r="C168" s="13" t="s">
        <v>23</v>
      </c>
      <c r="D168" s="13" t="s">
        <v>136</v>
      </c>
      <c r="E168" s="13"/>
      <c r="F168" s="13"/>
      <c r="G168" s="14">
        <f aca="true" t="shared" si="17" ref="G168:I173">SUM(G169)</f>
        <v>209102</v>
      </c>
      <c r="H168" s="14">
        <f t="shared" si="17"/>
        <v>209102</v>
      </c>
      <c r="I168" s="14">
        <f t="shared" si="17"/>
        <v>209102</v>
      </c>
    </row>
    <row r="169" spans="1:9" ht="19.5" customHeight="1">
      <c r="A169" s="11">
        <v>156</v>
      </c>
      <c r="B169" s="12" t="s">
        <v>137</v>
      </c>
      <c r="C169" s="13" t="s">
        <v>23</v>
      </c>
      <c r="D169" s="13" t="s">
        <v>138</v>
      </c>
      <c r="E169" s="13"/>
      <c r="F169" s="13"/>
      <c r="G169" s="14">
        <f t="shared" si="17"/>
        <v>209102</v>
      </c>
      <c r="H169" s="14">
        <f t="shared" si="17"/>
        <v>209102</v>
      </c>
      <c r="I169" s="14">
        <f t="shared" si="17"/>
        <v>209102</v>
      </c>
    </row>
    <row r="170" spans="1:9" ht="51" customHeight="1">
      <c r="A170" s="11">
        <v>157</v>
      </c>
      <c r="B170" s="12" t="s">
        <v>85</v>
      </c>
      <c r="C170" s="13" t="s">
        <v>23</v>
      </c>
      <c r="D170" s="13" t="s">
        <v>138</v>
      </c>
      <c r="E170" s="13" t="s">
        <v>78</v>
      </c>
      <c r="F170" s="13"/>
      <c r="G170" s="14">
        <f t="shared" si="17"/>
        <v>209102</v>
      </c>
      <c r="H170" s="14">
        <f t="shared" si="17"/>
        <v>209102</v>
      </c>
      <c r="I170" s="14">
        <f t="shared" si="17"/>
        <v>209102</v>
      </c>
    </row>
    <row r="171" spans="1:9" ht="19.5" customHeight="1">
      <c r="A171" s="11">
        <v>158</v>
      </c>
      <c r="B171" s="12" t="s">
        <v>152</v>
      </c>
      <c r="C171" s="13" t="s">
        <v>23</v>
      </c>
      <c r="D171" s="13" t="s">
        <v>138</v>
      </c>
      <c r="E171" s="13" t="s">
        <v>139</v>
      </c>
      <c r="F171" s="13"/>
      <c r="G171" s="14">
        <f t="shared" si="17"/>
        <v>209102</v>
      </c>
      <c r="H171" s="14">
        <f t="shared" si="17"/>
        <v>209102</v>
      </c>
      <c r="I171" s="14">
        <f t="shared" si="17"/>
        <v>209102</v>
      </c>
    </row>
    <row r="172" spans="1:9" ht="17.25" customHeight="1">
      <c r="A172" s="11">
        <v>159</v>
      </c>
      <c r="B172" s="15" t="s">
        <v>147</v>
      </c>
      <c r="C172" s="13" t="s">
        <v>23</v>
      </c>
      <c r="D172" s="13" t="s">
        <v>138</v>
      </c>
      <c r="E172" s="13" t="s">
        <v>140</v>
      </c>
      <c r="F172" s="13"/>
      <c r="G172" s="14">
        <f t="shared" si="17"/>
        <v>209102</v>
      </c>
      <c r="H172" s="14">
        <f t="shared" si="17"/>
        <v>209102</v>
      </c>
      <c r="I172" s="14">
        <f t="shared" si="17"/>
        <v>209102</v>
      </c>
    </row>
    <row r="173" spans="1:9" ht="24" customHeight="1">
      <c r="A173" s="11">
        <v>160</v>
      </c>
      <c r="B173" s="12" t="s">
        <v>141</v>
      </c>
      <c r="C173" s="13" t="s">
        <v>23</v>
      </c>
      <c r="D173" s="13" t="s">
        <v>138</v>
      </c>
      <c r="E173" s="13" t="s">
        <v>140</v>
      </c>
      <c r="F173" s="13" t="s">
        <v>142</v>
      </c>
      <c r="G173" s="14">
        <f t="shared" si="17"/>
        <v>209102</v>
      </c>
      <c r="H173" s="14">
        <f t="shared" si="17"/>
        <v>209102</v>
      </c>
      <c r="I173" s="14">
        <f t="shared" si="17"/>
        <v>209102</v>
      </c>
    </row>
    <row r="174" spans="1:9" ht="25.5" customHeight="1">
      <c r="A174" s="11">
        <v>161</v>
      </c>
      <c r="B174" s="12" t="s">
        <v>143</v>
      </c>
      <c r="C174" s="13" t="s">
        <v>23</v>
      </c>
      <c r="D174" s="13" t="s">
        <v>138</v>
      </c>
      <c r="E174" s="13" t="s">
        <v>140</v>
      </c>
      <c r="F174" s="13" t="s">
        <v>144</v>
      </c>
      <c r="G174" s="14">
        <v>209102</v>
      </c>
      <c r="H174" s="14">
        <v>209102</v>
      </c>
      <c r="I174" s="14">
        <v>209102</v>
      </c>
    </row>
    <row r="175" spans="1:9" ht="21" customHeight="1">
      <c r="A175" s="11">
        <v>162</v>
      </c>
      <c r="B175" s="16" t="s">
        <v>145</v>
      </c>
      <c r="C175" s="17"/>
      <c r="D175" s="17"/>
      <c r="E175" s="17"/>
      <c r="F175" s="17"/>
      <c r="G175" s="18">
        <v>0</v>
      </c>
      <c r="H175" s="18">
        <v>129136</v>
      </c>
      <c r="I175" s="18">
        <v>265838</v>
      </c>
    </row>
    <row r="176" spans="1:9" ht="21" customHeight="1">
      <c r="A176" s="11"/>
      <c r="B176" s="20" t="s">
        <v>146</v>
      </c>
      <c r="C176" s="21"/>
      <c r="D176" s="21"/>
      <c r="E176" s="21"/>
      <c r="F176" s="21"/>
      <c r="G176" s="22">
        <f>SUM(G11)</f>
        <v>8440017.799999999</v>
      </c>
      <c r="H176" s="22">
        <f>SUM(H11)</f>
        <v>6002573</v>
      </c>
      <c r="I176" s="22">
        <f>SUM(I11)</f>
        <v>6025236</v>
      </c>
    </row>
    <row r="180" spans="7:9" ht="12.75" customHeight="1">
      <c r="G180" s="59"/>
      <c r="H180" s="59"/>
      <c r="I180" s="59"/>
    </row>
  </sheetData>
  <sheetProtection selectLockedCells="1" selectUnlockedCells="1"/>
  <mergeCells count="15">
    <mergeCell ref="E8:E9"/>
    <mergeCell ref="E1:F1"/>
    <mergeCell ref="E2:F2"/>
    <mergeCell ref="E3:F3"/>
    <mergeCell ref="A5:I5"/>
    <mergeCell ref="F8:F9"/>
    <mergeCell ref="A6:I6"/>
    <mergeCell ref="B7:C7"/>
    <mergeCell ref="G8:G9"/>
    <mergeCell ref="H8:H9"/>
    <mergeCell ref="I8:I9"/>
    <mergeCell ref="A8:A9"/>
    <mergeCell ref="B8:B9"/>
    <mergeCell ref="C8:C9"/>
    <mergeCell ref="D8:D9"/>
  </mergeCells>
  <printOptions/>
  <pageMargins left="0.25" right="0.25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админ</cp:lastModifiedBy>
  <cp:lastPrinted>2020-08-13T08:29:18Z</cp:lastPrinted>
  <dcterms:created xsi:type="dcterms:W3CDTF">2019-11-14T01:34:02Z</dcterms:created>
  <dcterms:modified xsi:type="dcterms:W3CDTF">2020-12-21T07:58:09Z</dcterms:modified>
  <cp:category/>
  <cp:version/>
  <cp:contentType/>
  <cp:contentStatus/>
</cp:coreProperties>
</file>